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20610" windowHeight="11640"/>
  </bookViews>
  <sheets>
    <sheet name="All independent" sheetId="1" r:id="rId1"/>
    <sheet name="Example of dependency" sheetId="2" r:id="rId2"/>
  </sheets>
  <calcPr calcId="145621"/>
</workbook>
</file>

<file path=xl/calcChain.xml><?xml version="1.0" encoding="utf-8"?>
<calcChain xmlns="http://schemas.openxmlformats.org/spreadsheetml/2006/main">
  <c r="D102" i="2" l="1"/>
  <c r="D46" i="2"/>
  <c r="D74" i="2"/>
  <c r="D76" i="2" s="1"/>
  <c r="D92" i="2" s="1"/>
  <c r="D49" i="2"/>
  <c r="D77" i="2" s="1"/>
  <c r="D105" i="2" s="1"/>
  <c r="D106" i="2" s="1"/>
  <c r="F74" i="2"/>
  <c r="E46" i="2"/>
  <c r="F84" i="2"/>
  <c r="F83" i="2"/>
  <c r="F82" i="2"/>
  <c r="F81" i="2"/>
  <c r="F80" i="2"/>
  <c r="F79" i="2"/>
  <c r="E56" i="2"/>
  <c r="D56" i="2"/>
  <c r="D84" i="2" s="1"/>
  <c r="D112" i="2" s="1"/>
  <c r="D123" i="2" s="1"/>
  <c r="E55" i="2"/>
  <c r="D55" i="2"/>
  <c r="D83" i="2" s="1"/>
  <c r="D111" i="2" s="1"/>
  <c r="E54" i="2"/>
  <c r="D54" i="2"/>
  <c r="D82" i="2" s="1"/>
  <c r="D110" i="2" s="1"/>
  <c r="E53" i="2"/>
  <c r="D53" i="2"/>
  <c r="D81" i="2" s="1"/>
  <c r="D109" i="2" s="1"/>
  <c r="E52" i="2"/>
  <c r="D52" i="2"/>
  <c r="D80" i="2" s="1"/>
  <c r="D108" i="2" s="1"/>
  <c r="E51" i="2"/>
  <c r="D51" i="2"/>
  <c r="D79" i="2" s="1"/>
  <c r="D104" i="2"/>
  <c r="D120" i="2" s="1"/>
  <c r="H120" i="2" s="1"/>
  <c r="F95" i="2"/>
  <c r="C95" i="2"/>
  <c r="C92" i="2"/>
  <c r="E67" i="2"/>
  <c r="D67" i="2"/>
  <c r="B67" i="2"/>
  <c r="B64" i="2"/>
  <c r="D24" i="1"/>
  <c r="E24" i="1"/>
  <c r="F24" i="1"/>
  <c r="G24" i="1"/>
  <c r="D50" i="2" l="1"/>
  <c r="D107" i="2"/>
  <c r="D78" i="2"/>
  <c r="D91" i="2" s="1"/>
  <c r="D93" i="2" s="1"/>
  <c r="D48" i="2"/>
  <c r="D64" i="2" s="1"/>
  <c r="F78" i="2"/>
  <c r="F76" i="2"/>
  <c r="F92" i="2" s="1"/>
  <c r="H92" i="2" s="1"/>
  <c r="E50" i="2"/>
  <c r="E63" i="2" s="1"/>
  <c r="E48" i="2"/>
  <c r="E64" i="2" s="1"/>
  <c r="D119" i="2"/>
  <c r="D95" i="2"/>
  <c r="F91" i="2"/>
  <c r="C91" i="2"/>
  <c r="D63" i="2"/>
  <c r="B63" i="2"/>
  <c r="G22" i="2"/>
  <c r="F22" i="2"/>
  <c r="E22" i="2"/>
  <c r="D22" i="2"/>
  <c r="G20" i="2"/>
  <c r="F20" i="2"/>
  <c r="E20" i="2"/>
  <c r="D20" i="2"/>
  <c r="D36" i="2" s="1"/>
  <c r="G39" i="2"/>
  <c r="F39" i="2"/>
  <c r="E39" i="2"/>
  <c r="D39" i="2"/>
  <c r="C39" i="2"/>
  <c r="B39" i="2"/>
  <c r="G36" i="2"/>
  <c r="F36" i="2"/>
  <c r="E36" i="2"/>
  <c r="C36" i="2"/>
  <c r="B36" i="2"/>
  <c r="B24" i="1"/>
  <c r="G21" i="1"/>
  <c r="F21" i="1"/>
  <c r="G20" i="1"/>
  <c r="F20" i="1"/>
  <c r="E21" i="1"/>
  <c r="D21" i="1"/>
  <c r="C21" i="1"/>
  <c r="B21" i="1"/>
  <c r="E20" i="1"/>
  <c r="D20" i="1"/>
  <c r="C20" i="1"/>
  <c r="B20" i="1"/>
  <c r="D65" i="2" l="1"/>
  <c r="I36" i="2"/>
  <c r="H36" i="2"/>
  <c r="E65" i="2"/>
  <c r="H64" i="2"/>
  <c r="D121" i="2"/>
  <c r="H121" i="2" s="1"/>
  <c r="E7" i="2" s="1"/>
  <c r="H119" i="2"/>
  <c r="H125" i="2" s="1"/>
  <c r="E8" i="2" s="1"/>
  <c r="B65" i="2"/>
  <c r="H65" i="2" s="1"/>
  <c r="C7" i="2" s="1"/>
  <c r="H63" i="2"/>
  <c r="H69" i="2" s="1"/>
  <c r="C8" i="2" s="1"/>
  <c r="C93" i="2"/>
  <c r="H91" i="2"/>
  <c r="H97" i="2" s="1"/>
  <c r="D8" i="2" s="1"/>
  <c r="F93" i="2"/>
  <c r="G8" i="2"/>
  <c r="B35" i="2"/>
  <c r="F35" i="2"/>
  <c r="F37" i="2" s="1"/>
  <c r="D35" i="2"/>
  <c r="D37" i="2" s="1"/>
  <c r="C35" i="2"/>
  <c r="C37" i="2" s="1"/>
  <c r="H7" i="2" s="1"/>
  <c r="E35" i="2"/>
  <c r="E37" i="2" s="1"/>
  <c r="G35" i="2"/>
  <c r="G37" i="2" s="1"/>
  <c r="H8" i="2"/>
  <c r="B22" i="1"/>
  <c r="D22" i="1"/>
  <c r="F22" i="1"/>
  <c r="C22" i="1"/>
  <c r="E22" i="1"/>
  <c r="G22" i="1"/>
  <c r="B37" i="2" l="1"/>
  <c r="H35" i="2"/>
  <c r="B8" i="2" s="1"/>
  <c r="I35" i="2"/>
  <c r="F8" i="2"/>
  <c r="G7" i="2"/>
  <c r="I37" i="2"/>
  <c r="F7" i="2" s="1"/>
  <c r="H37" i="2"/>
  <c r="B7" i="2" s="1"/>
  <c r="H93" i="2"/>
  <c r="D7" i="2" s="1"/>
</calcChain>
</file>

<file path=xl/sharedStrings.xml><?xml version="1.0" encoding="utf-8"?>
<sst xmlns="http://schemas.openxmlformats.org/spreadsheetml/2006/main" count="166" uniqueCount="63">
  <si>
    <t>Automobile Loan Funnel</t>
  </si>
  <si>
    <t>Banner Network A</t>
  </si>
  <si>
    <t>Banner Network B</t>
  </si>
  <si>
    <t>Search Engine C</t>
  </si>
  <si>
    <t>Search Engine D</t>
  </si>
  <si>
    <t>Telemarketing</t>
  </si>
  <si>
    <t>Dealer Take-1s</t>
  </si>
  <si>
    <t>Click Through Rate</t>
  </si>
  <si>
    <t>Percent who begin the application</t>
  </si>
  <si>
    <t>Total Cost</t>
  </si>
  <si>
    <t>Impressions, Calls, Take-1s</t>
  </si>
  <si>
    <t>If independent, in which should you invest?</t>
  </si>
  <si>
    <t>Total Revenue</t>
  </si>
  <si>
    <t>Revenue per loan (net of servicing cost)</t>
  </si>
  <si>
    <t>Cost per customer</t>
  </si>
  <si>
    <t>What if only $500,000 to spend?</t>
  </si>
  <si>
    <t>What if only $1,000,000 to spend?</t>
  </si>
  <si>
    <t>Revenue per loan</t>
  </si>
  <si>
    <t>Profit per medium</t>
  </si>
  <si>
    <t>What is the best network if you could choose only one?</t>
  </si>
  <si>
    <t>Hit Rate (loan placed given impression, call, or take-1)</t>
  </si>
  <si>
    <t>Revenue per impression, call, or take-1</t>
  </si>
  <si>
    <t>Cost per impression, call, or take-1</t>
  </si>
  <si>
    <t>Profit per impression, call, or take-1</t>
  </si>
  <si>
    <t>Cost quoted by medium</t>
  </si>
  <si>
    <t>Percent who complete if they begin</t>
  </si>
  <si>
    <t>Percent of completes who are approved</t>
  </si>
  <si>
    <t>Percent who buy the auto and accept the loan</t>
  </si>
  <si>
    <t>Automobile Loan Funnel (all media are independent)</t>
  </si>
  <si>
    <t>Simplified example if search depends upon banner exposure</t>
  </si>
  <si>
    <t>See no banners</t>
  </si>
  <si>
    <t>See Banner from A</t>
  </si>
  <si>
    <t>See Banner from B</t>
  </si>
  <si>
    <t>See Banner from A &amp; B</t>
  </si>
  <si>
    <t>Percent reach potential customer (call or take-1)</t>
  </si>
  <si>
    <t>Percent in each exposure category</t>
  </si>
  <si>
    <t>Search Engine</t>
  </si>
  <si>
    <t>Search with Banners from Networks A &amp; B</t>
  </si>
  <si>
    <t>Search with Banners from Networks A only</t>
  </si>
  <si>
    <t>Search with Banners from Networks B</t>
  </si>
  <si>
    <t>Search with no Banners</t>
  </si>
  <si>
    <t>Totals</t>
  </si>
  <si>
    <t>No Search</t>
  </si>
  <si>
    <t>Summary</t>
  </si>
  <si>
    <t>Total profit for media combination</t>
  </si>
  <si>
    <t>Revenue per dollar spent, media combination</t>
  </si>
  <si>
    <t>With Search</t>
  </si>
  <si>
    <t>Banner Networks A &amp; B</t>
  </si>
  <si>
    <t>No Banners</t>
  </si>
  <si>
    <t>Is it better to have banners but no search or search but no banners?</t>
  </si>
  <si>
    <t>What is the best strategy?</t>
  </si>
  <si>
    <t xml:space="preserve">   Search cost allocated</t>
  </si>
  <si>
    <t xml:space="preserve">   Search impressions allocated</t>
  </si>
  <si>
    <t>What combination gives the highest marginal return?</t>
  </si>
  <si>
    <t>Should you invest in search without banners?</t>
  </si>
  <si>
    <t>Should you invest in banners without search?</t>
  </si>
  <si>
    <t>Impressions</t>
  </si>
  <si>
    <t>Hit Rate (loan placed given impression)</t>
  </si>
  <si>
    <t>Revenue per impression</t>
  </si>
  <si>
    <t>Cost per impression</t>
  </si>
  <si>
    <t>Profit per impression</t>
  </si>
  <si>
    <t xml:space="preserve">Banners </t>
  </si>
  <si>
    <t>Profit per dollar spent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</si>
</sst>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&quot;$&quot;#,##0_);[Red]\(&quot;$&quot;#,##0\)"/>
    <numFmt numFmtId="165" formatCode="&quot;$&quot;#,##0.00_);[Red]\(&quot;$&quot;#,##0.00\)"/>
    <numFmt numFmtId="166" formatCode="0.000%"/>
    <numFmt numFmtId="167" formatCode="0.00000%"/>
    <numFmt numFmtId="168" formatCode="0.0000000%"/>
    <numFmt numFmtId="169" formatCode="&quot;$&quot;#,##0.00"/>
    <numFmt numFmtId="170" formatCode="&quot;$&quot;#,##0.000"/>
    <numFmt numFmtId="171" formatCode="&quot;$&quot;#,##0.0000"/>
    <numFmt numFmtId="172" formatCode="&quot;$&quot;#,##0.00000"/>
    <numFmt numFmtId="173" formatCode="&quot;$&quot;#,##0.000000"/>
    <numFmt numFmtId="174" formatCode="&quot;$&quot;#,##0.000000_);[Red]\(&quot;$&quot;#,##0.000000\)"/>
    <numFmt numFmtId="175" formatCode="0.0%"/>
    <numFmt numFmtId="176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9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73" fontId="0" fillId="0" borderId="0" xfId="0" applyNumberFormat="1"/>
    <xf numFmtId="165" fontId="0" fillId="0" borderId="0" xfId="0" applyNumberFormat="1"/>
    <xf numFmtId="174" fontId="0" fillId="0" borderId="0" xfId="0" applyNumberFormat="1"/>
    <xf numFmtId="165" fontId="1" fillId="0" borderId="0" xfId="0" applyNumberFormat="1" applyFont="1"/>
    <xf numFmtId="165" fontId="4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164" fontId="3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165" fontId="8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/>
    <xf numFmtId="0" fontId="7" fillId="0" borderId="0" xfId="0" applyFont="1" applyAlignment="1">
      <alignment horizontal="left" vertical="center"/>
    </xf>
    <xf numFmtId="168" fontId="0" fillId="2" borderId="1" xfId="0" applyNumberFormat="1" applyFill="1" applyBorder="1"/>
    <xf numFmtId="173" fontId="0" fillId="2" borderId="2" xfId="0" applyNumberFormat="1" applyFill="1" applyBorder="1"/>
    <xf numFmtId="173" fontId="0" fillId="2" borderId="3" xfId="0" applyNumberFormat="1" applyFill="1" applyBorder="1"/>
    <xf numFmtId="164" fontId="0" fillId="2" borderId="1" xfId="0" applyNumberFormat="1" applyFill="1" applyBorder="1"/>
    <xf numFmtId="165" fontId="0" fillId="2" borderId="3" xfId="0" applyNumberFormat="1" applyFill="1" applyBorder="1"/>
    <xf numFmtId="0" fontId="7" fillId="0" borderId="0" xfId="0" applyFont="1" applyAlignment="1"/>
    <xf numFmtId="168" fontId="0" fillId="3" borderId="0" xfId="0" applyNumberFormat="1" applyFill="1"/>
    <xf numFmtId="167" fontId="0" fillId="3" borderId="0" xfId="0" applyNumberFormat="1" applyFill="1"/>
    <xf numFmtId="10" fontId="0" fillId="3" borderId="0" xfId="0" applyNumberFormat="1" applyFill="1"/>
    <xf numFmtId="166" fontId="0" fillId="3" borderId="0" xfId="0" applyNumberFormat="1" applyFill="1"/>
    <xf numFmtId="173" fontId="0" fillId="3" borderId="0" xfId="0" applyNumberFormat="1" applyFill="1"/>
    <xf numFmtId="171" fontId="0" fillId="3" borderId="0" xfId="0" applyNumberFormat="1" applyFill="1"/>
    <xf numFmtId="172" fontId="0" fillId="3" borderId="0" xfId="0" applyNumberFormat="1" applyFill="1"/>
    <xf numFmtId="174" fontId="0" fillId="3" borderId="0" xfId="0" applyNumberFormat="1" applyFill="1"/>
    <xf numFmtId="169" fontId="0" fillId="3" borderId="0" xfId="0" applyNumberFormat="1" applyFill="1"/>
    <xf numFmtId="170" fontId="0" fillId="3" borderId="0" xfId="0" applyNumberFormat="1" applyFill="1"/>
    <xf numFmtId="164" fontId="0" fillId="3" borderId="0" xfId="0" applyNumberFormat="1" applyFill="1"/>
    <xf numFmtId="165" fontId="0" fillId="3" borderId="0" xfId="0" applyNumberFormat="1" applyFill="1"/>
    <xf numFmtId="165" fontId="1" fillId="3" borderId="0" xfId="0" applyNumberFormat="1" applyFont="1" applyFill="1"/>
    <xf numFmtId="165" fontId="4" fillId="3" borderId="0" xfId="0" applyNumberFormat="1" applyFont="1" applyFill="1"/>
    <xf numFmtId="175" fontId="0" fillId="0" borderId="0" xfId="0" applyNumberFormat="1"/>
    <xf numFmtId="176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workbookViewId="0"/>
  </sheetViews>
  <sheetFormatPr defaultRowHeight="15" x14ac:dyDescent="0.25"/>
  <cols>
    <col min="1" max="1" width="48.85546875" customWidth="1"/>
    <col min="2" max="7" width="20.7109375" customWidth="1"/>
  </cols>
  <sheetData>
    <row r="1" spans="1:7" ht="18.75" x14ac:dyDescent="0.3">
      <c r="A1" s="16" t="s">
        <v>28</v>
      </c>
    </row>
    <row r="2" spans="1:7" x14ac:dyDescent="0.25">
      <c r="A2" s="51">
        <v>42267</v>
      </c>
    </row>
    <row r="3" spans="1:7" x14ac:dyDescent="0.25">
      <c r="A3" s="18"/>
    </row>
    <row r="4" spans="1:7" x14ac:dyDescent="0.25">
      <c r="A4" s="18"/>
      <c r="B4" s="20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6</v>
      </c>
    </row>
    <row r="5" spans="1:7" x14ac:dyDescent="0.25">
      <c r="A5" s="18" t="s">
        <v>24</v>
      </c>
      <c r="B5" s="2">
        <v>600000</v>
      </c>
      <c r="C5" s="2">
        <v>400000</v>
      </c>
      <c r="D5" s="2">
        <v>500000</v>
      </c>
      <c r="E5" s="2">
        <v>300000</v>
      </c>
      <c r="F5" s="2">
        <v>200000</v>
      </c>
      <c r="G5" s="2">
        <v>100000</v>
      </c>
    </row>
    <row r="6" spans="1:7" x14ac:dyDescent="0.25">
      <c r="A6" s="18" t="s">
        <v>10</v>
      </c>
      <c r="B6" s="1">
        <v>310000000</v>
      </c>
      <c r="C6" s="1">
        <v>47000000</v>
      </c>
      <c r="D6" s="1">
        <v>20000000</v>
      </c>
      <c r="E6" s="1">
        <v>50000000</v>
      </c>
      <c r="F6" s="1">
        <v>10000</v>
      </c>
      <c r="G6" s="1">
        <v>1000000</v>
      </c>
    </row>
    <row r="7" spans="1:7" x14ac:dyDescent="0.25">
      <c r="A7" s="18" t="s">
        <v>7</v>
      </c>
      <c r="B7" s="5">
        <v>1E-4</v>
      </c>
      <c r="C7" s="5">
        <v>2.0000000000000001E-4</v>
      </c>
      <c r="D7" s="4">
        <v>0.03</v>
      </c>
      <c r="E7" s="50">
        <v>1.4999999999999999E-2</v>
      </c>
    </row>
    <row r="8" spans="1:7" x14ac:dyDescent="0.25">
      <c r="A8" s="18" t="s">
        <v>34</v>
      </c>
      <c r="B8" s="5"/>
      <c r="C8" s="5"/>
      <c r="D8" s="4"/>
      <c r="E8" s="4"/>
      <c r="F8" s="4">
        <v>0.7</v>
      </c>
      <c r="G8" s="4">
        <v>0.01</v>
      </c>
    </row>
    <row r="9" spans="1:7" x14ac:dyDescent="0.25">
      <c r="A9" s="18" t="s">
        <v>8</v>
      </c>
      <c r="B9" s="4">
        <v>0.15</v>
      </c>
      <c r="C9" s="4">
        <v>0.25</v>
      </c>
      <c r="D9" s="4">
        <v>7.0000000000000007E-2</v>
      </c>
      <c r="E9" s="4">
        <v>0.02</v>
      </c>
      <c r="F9" s="4">
        <v>0.4</v>
      </c>
      <c r="G9" s="4">
        <v>0.1</v>
      </c>
    </row>
    <row r="10" spans="1:7" x14ac:dyDescent="0.25">
      <c r="A10" s="18" t="s">
        <v>25</v>
      </c>
      <c r="B10" s="4">
        <v>0.4</v>
      </c>
      <c r="C10" s="4">
        <v>0.7</v>
      </c>
      <c r="D10" s="4">
        <v>0.15</v>
      </c>
      <c r="E10" s="4">
        <v>0.1</v>
      </c>
      <c r="F10" s="4">
        <v>0.8</v>
      </c>
      <c r="G10" s="4">
        <v>0.5</v>
      </c>
    </row>
    <row r="11" spans="1:7" x14ac:dyDescent="0.25">
      <c r="A11" s="18" t="s">
        <v>26</v>
      </c>
      <c r="B11" s="4">
        <v>0.75</v>
      </c>
      <c r="C11" s="4">
        <v>0.9</v>
      </c>
      <c r="D11" s="4">
        <v>0.6</v>
      </c>
      <c r="E11" s="4">
        <v>0.5</v>
      </c>
      <c r="F11" s="4">
        <v>0.6</v>
      </c>
      <c r="G11" s="4">
        <v>0.6</v>
      </c>
    </row>
    <row r="12" spans="1:7" x14ac:dyDescent="0.25">
      <c r="A12" s="18" t="s">
        <v>27</v>
      </c>
      <c r="B12" s="4">
        <v>0.55000000000000004</v>
      </c>
      <c r="C12" s="4">
        <v>0.75</v>
      </c>
      <c r="D12" s="4">
        <v>0.7</v>
      </c>
      <c r="E12" s="4">
        <v>0.5</v>
      </c>
      <c r="F12" s="4">
        <v>0.5</v>
      </c>
      <c r="G12" s="4">
        <v>0.5</v>
      </c>
    </row>
    <row r="13" spans="1:7" x14ac:dyDescent="0.25">
      <c r="A13" s="18" t="s">
        <v>13</v>
      </c>
      <c r="B13" s="2">
        <v>850</v>
      </c>
      <c r="C13" s="2">
        <v>1000</v>
      </c>
      <c r="D13" s="2">
        <v>700</v>
      </c>
      <c r="E13" s="2">
        <v>550</v>
      </c>
      <c r="F13" s="2">
        <v>800</v>
      </c>
      <c r="G13" s="2">
        <v>900</v>
      </c>
    </row>
    <row r="14" spans="1:7" ht="15.75" thickBot="1" x14ac:dyDescent="0.3">
      <c r="A14" s="18"/>
      <c r="B14" s="2"/>
      <c r="C14" s="2"/>
      <c r="D14" s="2"/>
      <c r="E14" s="2"/>
      <c r="F14" s="2"/>
      <c r="G14" s="2"/>
    </row>
    <row r="15" spans="1:7" ht="15.75" thickTop="1" x14ac:dyDescent="0.25">
      <c r="A15" s="18" t="s">
        <v>20</v>
      </c>
      <c r="B15" s="30"/>
      <c r="C15" s="36"/>
      <c r="D15" s="37"/>
      <c r="E15" s="37"/>
      <c r="F15" s="38"/>
      <c r="G15" s="39"/>
    </row>
    <row r="16" spans="1:7" x14ac:dyDescent="0.25">
      <c r="A16" s="18" t="s">
        <v>21</v>
      </c>
      <c r="B16" s="31"/>
      <c r="C16" s="40"/>
      <c r="D16" s="41"/>
      <c r="E16" s="41"/>
      <c r="F16" s="41"/>
      <c r="G16" s="41"/>
    </row>
    <row r="17" spans="1:7" x14ac:dyDescent="0.25">
      <c r="A17" s="18" t="s">
        <v>22</v>
      </c>
      <c r="B17" s="31"/>
      <c r="C17" s="40"/>
      <c r="D17" s="41"/>
      <c r="E17" s="41"/>
      <c r="F17" s="41"/>
      <c r="G17" s="41"/>
    </row>
    <row r="18" spans="1:7" ht="15.75" thickBot="1" x14ac:dyDescent="0.3">
      <c r="A18" s="18" t="s">
        <v>23</v>
      </c>
      <c r="B18" s="32"/>
      <c r="C18" s="40"/>
      <c r="D18" s="42"/>
      <c r="E18" s="43"/>
      <c r="F18" s="44"/>
      <c r="G18" s="45"/>
    </row>
    <row r="19" spans="1:7" ht="15.75" thickTop="1" x14ac:dyDescent="0.25">
      <c r="A19" s="18"/>
    </row>
    <row r="20" spans="1:7" x14ac:dyDescent="0.25">
      <c r="A20" s="18" t="s">
        <v>12</v>
      </c>
      <c r="B20" s="2">
        <f>+B16*B6</f>
        <v>0</v>
      </c>
      <c r="C20" s="2">
        <f t="shared" ref="C20:E20" si="0">+C16*C6</f>
        <v>0</v>
      </c>
      <c r="D20" s="2">
        <f t="shared" si="0"/>
        <v>0</v>
      </c>
      <c r="E20" s="2">
        <f t="shared" si="0"/>
        <v>0</v>
      </c>
      <c r="F20" s="2">
        <f t="shared" ref="F20:G20" si="1">+F16*F6</f>
        <v>0</v>
      </c>
      <c r="G20" s="2">
        <f t="shared" si="1"/>
        <v>0</v>
      </c>
    </row>
    <row r="21" spans="1:7" x14ac:dyDescent="0.25">
      <c r="A21" s="18" t="s">
        <v>9</v>
      </c>
      <c r="B21" s="2">
        <f>+B5</f>
        <v>600000</v>
      </c>
      <c r="C21" s="2">
        <f t="shared" ref="C21:E21" si="2">+C5</f>
        <v>400000</v>
      </c>
      <c r="D21" s="2">
        <f t="shared" si="2"/>
        <v>500000</v>
      </c>
      <c r="E21" s="2">
        <f t="shared" si="2"/>
        <v>300000</v>
      </c>
      <c r="F21" s="2">
        <f t="shared" ref="F21:G21" si="3">+F5</f>
        <v>200000</v>
      </c>
      <c r="G21" s="2">
        <f t="shared" si="3"/>
        <v>100000</v>
      </c>
    </row>
    <row r="22" spans="1:7" x14ac:dyDescent="0.25">
      <c r="A22" s="18" t="s">
        <v>18</v>
      </c>
      <c r="B22" s="2">
        <f>+B20-B21</f>
        <v>-600000</v>
      </c>
      <c r="C22" s="2">
        <f t="shared" ref="C22:G22" si="4">+C20-C21</f>
        <v>-400000</v>
      </c>
      <c r="D22" s="2">
        <f t="shared" si="4"/>
        <v>-500000</v>
      </c>
      <c r="E22" s="2">
        <f t="shared" si="4"/>
        <v>-300000</v>
      </c>
      <c r="F22" s="2">
        <f t="shared" si="4"/>
        <v>-200000</v>
      </c>
      <c r="G22" s="2">
        <f t="shared" si="4"/>
        <v>-100000</v>
      </c>
    </row>
    <row r="23" spans="1:7" x14ac:dyDescent="0.25">
      <c r="A23" s="18"/>
      <c r="B23" s="2"/>
      <c r="C23" s="2"/>
      <c r="D23" s="2"/>
      <c r="E23" s="2"/>
      <c r="F23" s="2"/>
      <c r="G23" s="2"/>
    </row>
    <row r="24" spans="1:7" ht="15.75" thickBot="1" x14ac:dyDescent="0.3">
      <c r="A24" s="18" t="s">
        <v>17</v>
      </c>
      <c r="B24" s="2">
        <f>+B13</f>
        <v>850</v>
      </c>
      <c r="C24" s="2">
        <v>850</v>
      </c>
      <c r="D24" s="2">
        <f>+D13</f>
        <v>700</v>
      </c>
      <c r="E24" s="2">
        <f>+E13</f>
        <v>550</v>
      </c>
      <c r="F24" s="2">
        <f>+F13</f>
        <v>800</v>
      </c>
      <c r="G24" s="2">
        <f>+G13</f>
        <v>900</v>
      </c>
    </row>
    <row r="25" spans="1:7" ht="15.75" thickTop="1" x14ac:dyDescent="0.25">
      <c r="A25" s="18" t="s">
        <v>14</v>
      </c>
      <c r="B25" s="33"/>
      <c r="C25" s="46"/>
      <c r="D25" s="46"/>
      <c r="E25" s="46"/>
      <c r="F25" s="46"/>
      <c r="G25" s="46"/>
    </row>
    <row r="26" spans="1:7" ht="15.75" thickBot="1" x14ac:dyDescent="0.3">
      <c r="A26" s="18" t="s">
        <v>62</v>
      </c>
      <c r="B26" s="34"/>
      <c r="C26" s="47"/>
      <c r="D26" s="47"/>
      <c r="E26" s="49"/>
      <c r="F26" s="47"/>
      <c r="G26" s="47"/>
    </row>
    <row r="27" spans="1:7" ht="15.75" thickTop="1" x14ac:dyDescent="0.25"/>
    <row r="28" spans="1:7" x14ac:dyDescent="0.25">
      <c r="A28" s="22" t="s">
        <v>11</v>
      </c>
      <c r="B28" s="26"/>
      <c r="C28" s="26"/>
      <c r="D28" s="26"/>
      <c r="E28" s="26"/>
      <c r="F28" s="26"/>
      <c r="G28" s="26"/>
    </row>
    <row r="29" spans="1:7" x14ac:dyDescent="0.25">
      <c r="A29" s="29" t="s">
        <v>19</v>
      </c>
      <c r="B29" s="27"/>
      <c r="C29" s="27"/>
      <c r="D29" s="27"/>
      <c r="E29" s="27"/>
      <c r="F29" s="27"/>
      <c r="G29" s="27"/>
    </row>
    <row r="30" spans="1:7" x14ac:dyDescent="0.25">
      <c r="A30" s="22" t="s">
        <v>15</v>
      </c>
      <c r="B30" s="28"/>
      <c r="C30" s="28"/>
      <c r="D30" s="28"/>
      <c r="E30" s="28"/>
      <c r="F30" s="28"/>
      <c r="G30" s="28"/>
    </row>
    <row r="31" spans="1:7" x14ac:dyDescent="0.25">
      <c r="A31" s="22" t="s">
        <v>16</v>
      </c>
      <c r="B31" s="28"/>
      <c r="C31" s="28"/>
      <c r="D31" s="28"/>
      <c r="E31" s="28"/>
      <c r="F31" s="28"/>
      <c r="G31" s="28"/>
    </row>
  </sheetData>
  <pageMargins left="0.7" right="0.7" top="0.75" bottom="0.75" header="0.3" footer="0.3"/>
  <pageSetup scale="70" orientation="landscape" r:id="rId1"/>
  <headerFoot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9"/>
  <sheetViews>
    <sheetView workbookViewId="0"/>
  </sheetViews>
  <sheetFormatPr defaultRowHeight="15" x14ac:dyDescent="0.25"/>
  <cols>
    <col min="1" max="1" width="50.42578125" customWidth="1"/>
    <col min="2" max="3" width="20.7109375" customWidth="1"/>
    <col min="4" max="4" width="22.85546875" customWidth="1"/>
    <col min="5" max="10" width="20.7109375" customWidth="1"/>
  </cols>
  <sheetData>
    <row r="1" spans="1:9" ht="18.75" x14ac:dyDescent="0.3">
      <c r="A1" s="16" t="s">
        <v>0</v>
      </c>
    </row>
    <row r="2" spans="1:9" ht="18.75" x14ac:dyDescent="0.3">
      <c r="A2" s="16" t="s">
        <v>29</v>
      </c>
    </row>
    <row r="3" spans="1:9" x14ac:dyDescent="0.25">
      <c r="A3" s="51">
        <v>42265</v>
      </c>
    </row>
    <row r="4" spans="1:9" x14ac:dyDescent="0.25">
      <c r="B4" s="17"/>
      <c r="C4" s="17"/>
      <c r="D4" s="52" t="s">
        <v>43</v>
      </c>
      <c r="E4" s="52"/>
      <c r="F4" s="52"/>
      <c r="G4" s="17"/>
      <c r="H4" s="17"/>
      <c r="I4" s="17"/>
    </row>
    <row r="5" spans="1:9" x14ac:dyDescent="0.25">
      <c r="B5" s="52" t="s">
        <v>46</v>
      </c>
      <c r="C5" s="52"/>
      <c r="D5" s="52"/>
      <c r="E5" s="52"/>
      <c r="F5" s="52" t="s">
        <v>42</v>
      </c>
      <c r="G5" s="52"/>
      <c r="H5" s="52"/>
      <c r="I5" s="52"/>
    </row>
    <row r="6" spans="1:9" x14ac:dyDescent="0.25">
      <c r="B6" s="17" t="s">
        <v>47</v>
      </c>
      <c r="C6" s="17" t="s">
        <v>1</v>
      </c>
      <c r="D6" s="17" t="s">
        <v>2</v>
      </c>
      <c r="E6" s="17" t="s">
        <v>48</v>
      </c>
      <c r="F6" s="17" t="s">
        <v>47</v>
      </c>
      <c r="G6" s="17" t="s">
        <v>1</v>
      </c>
      <c r="H6" s="17" t="s">
        <v>2</v>
      </c>
      <c r="I6" s="17" t="s">
        <v>48</v>
      </c>
    </row>
    <row r="7" spans="1:9" x14ac:dyDescent="0.25">
      <c r="A7" s="18" t="s">
        <v>44</v>
      </c>
      <c r="B7" s="2">
        <f>+H37</f>
        <v>-1500000</v>
      </c>
      <c r="C7" s="2">
        <f>+H65</f>
        <v>-1070000</v>
      </c>
      <c r="D7" s="2">
        <f>+H93</f>
        <v>-775000</v>
      </c>
      <c r="E7" s="2">
        <f>+H121</f>
        <v>-340000</v>
      </c>
      <c r="F7" s="2">
        <f>+I37</f>
        <v>-1000000</v>
      </c>
      <c r="G7" s="2">
        <f>+B37</f>
        <v>-600000</v>
      </c>
      <c r="H7" s="2">
        <f>+C37</f>
        <v>-400000</v>
      </c>
      <c r="I7" s="2">
        <v>0</v>
      </c>
    </row>
    <row r="8" spans="1:9" x14ac:dyDescent="0.25">
      <c r="A8" s="18" t="s">
        <v>45</v>
      </c>
      <c r="B8" s="12">
        <f>+H41</f>
        <v>0</v>
      </c>
      <c r="C8" s="12">
        <f>+H69</f>
        <v>0</v>
      </c>
      <c r="D8" s="12">
        <f>+H97</f>
        <v>0</v>
      </c>
      <c r="E8" s="15">
        <f>+H125</f>
        <v>0</v>
      </c>
      <c r="F8" s="12">
        <f>+I41</f>
        <v>0</v>
      </c>
      <c r="G8" s="12">
        <f>+B41</f>
        <v>0</v>
      </c>
      <c r="H8" s="12">
        <f>+C41</f>
        <v>0</v>
      </c>
    </row>
    <row r="9" spans="1:9" x14ac:dyDescent="0.25">
      <c r="B9" s="12"/>
      <c r="C9" s="12"/>
      <c r="D9" s="12"/>
      <c r="E9" s="14"/>
      <c r="F9" s="12"/>
      <c r="G9" s="12"/>
      <c r="H9" s="12"/>
    </row>
    <row r="10" spans="1:9" ht="30" x14ac:dyDescent="0.25">
      <c r="A10" s="21" t="s">
        <v>49</v>
      </c>
      <c r="B10" s="23"/>
      <c r="C10" s="24"/>
      <c r="D10" s="24"/>
      <c r="E10" s="25"/>
      <c r="F10" s="24"/>
      <c r="G10" s="24"/>
      <c r="H10" s="24"/>
      <c r="I10" s="25"/>
    </row>
    <row r="11" spans="1:9" x14ac:dyDescent="0.25">
      <c r="A11" s="22" t="s">
        <v>50</v>
      </c>
      <c r="B11" s="23"/>
      <c r="C11" s="23"/>
      <c r="D11" s="23"/>
      <c r="E11" s="23"/>
      <c r="F11" s="23"/>
      <c r="G11" s="23"/>
      <c r="H11" s="23"/>
      <c r="I11" s="23"/>
    </row>
    <row r="12" spans="1:9" x14ac:dyDescent="0.25">
      <c r="A12" s="35" t="s">
        <v>53</v>
      </c>
      <c r="B12" s="23"/>
      <c r="C12" s="23"/>
      <c r="D12" s="23"/>
      <c r="E12" s="23"/>
      <c r="F12" s="23"/>
      <c r="G12" s="23"/>
      <c r="H12" s="23"/>
      <c r="I12" s="23"/>
    </row>
    <row r="13" spans="1:9" x14ac:dyDescent="0.25">
      <c r="A13" s="21" t="s">
        <v>55</v>
      </c>
      <c r="B13" s="23"/>
      <c r="C13" s="23"/>
      <c r="D13" s="23"/>
      <c r="E13" s="23"/>
      <c r="F13" s="23"/>
      <c r="G13" s="23"/>
      <c r="H13" s="23"/>
      <c r="I13" s="23"/>
    </row>
    <row r="14" spans="1:9" x14ac:dyDescent="0.25">
      <c r="A14" s="21" t="s">
        <v>54</v>
      </c>
      <c r="B14" s="23"/>
      <c r="C14" s="23"/>
      <c r="D14" s="23"/>
      <c r="F14" s="23"/>
      <c r="G14" s="23"/>
      <c r="H14" s="23"/>
      <c r="I14" s="23"/>
    </row>
    <row r="15" spans="1:9" x14ac:dyDescent="0.25">
      <c r="B15" s="2"/>
    </row>
    <row r="16" spans="1:9" ht="15.75" x14ac:dyDescent="0.25">
      <c r="A16" s="19" t="s">
        <v>37</v>
      </c>
      <c r="B16" s="55" t="s">
        <v>61</v>
      </c>
      <c r="C16" s="55"/>
      <c r="D16" s="52" t="s">
        <v>36</v>
      </c>
      <c r="E16" s="52"/>
      <c r="F16" s="52"/>
      <c r="G16" s="52"/>
      <c r="H16" s="17" t="s">
        <v>41</v>
      </c>
      <c r="I16" s="17" t="s">
        <v>42</v>
      </c>
    </row>
    <row r="17" spans="1:9" x14ac:dyDescent="0.25">
      <c r="B17" s="20" t="s">
        <v>1</v>
      </c>
      <c r="C17" s="17" t="s">
        <v>2</v>
      </c>
      <c r="D17" s="17" t="s">
        <v>30</v>
      </c>
      <c r="E17" s="17" t="s">
        <v>31</v>
      </c>
      <c r="F17" s="17" t="s">
        <v>32</v>
      </c>
      <c r="G17" s="17" t="s">
        <v>33</v>
      </c>
      <c r="H17" s="17"/>
      <c r="I17" s="17"/>
    </row>
    <row r="18" spans="1:9" x14ac:dyDescent="0.25">
      <c r="A18" s="18" t="s">
        <v>35</v>
      </c>
      <c r="B18" s="2"/>
      <c r="D18" s="4">
        <v>0.68</v>
      </c>
      <c r="E18" s="4">
        <v>0.25</v>
      </c>
      <c r="F18" s="4">
        <v>0.06</v>
      </c>
      <c r="G18" s="4">
        <v>0.01</v>
      </c>
      <c r="H18" s="4"/>
    </row>
    <row r="19" spans="1:9" x14ac:dyDescent="0.25">
      <c r="A19" s="18" t="s">
        <v>24</v>
      </c>
      <c r="B19" s="2">
        <v>600000</v>
      </c>
      <c r="C19" s="2">
        <v>400000</v>
      </c>
      <c r="D19" s="53">
        <v>500000</v>
      </c>
      <c r="E19" s="53"/>
      <c r="F19" s="53"/>
      <c r="G19" s="53"/>
    </row>
    <row r="20" spans="1:9" x14ac:dyDescent="0.25">
      <c r="A20" s="18" t="s">
        <v>51</v>
      </c>
      <c r="B20" s="2"/>
      <c r="C20" s="2"/>
      <c r="D20" s="2">
        <f>+D18*$D19</f>
        <v>340000</v>
      </c>
      <c r="E20" s="2">
        <f>+E18*$D19</f>
        <v>125000</v>
      </c>
      <c r="F20" s="2">
        <f>+F18*$D19</f>
        <v>30000</v>
      </c>
      <c r="G20" s="2">
        <f>+G18*$D19</f>
        <v>5000</v>
      </c>
    </row>
    <row r="21" spans="1:9" x14ac:dyDescent="0.25">
      <c r="A21" s="18" t="s">
        <v>56</v>
      </c>
      <c r="B21" s="1">
        <v>310000000</v>
      </c>
      <c r="C21" s="1">
        <v>47000000</v>
      </c>
      <c r="D21" s="54">
        <v>20000000</v>
      </c>
      <c r="E21" s="54"/>
      <c r="F21" s="54"/>
      <c r="G21" s="54"/>
    </row>
    <row r="22" spans="1:9" x14ac:dyDescent="0.25">
      <c r="A22" s="18" t="s">
        <v>52</v>
      </c>
      <c r="B22" s="1"/>
      <c r="C22" s="1"/>
      <c r="D22" s="1">
        <f>+D18*$D21</f>
        <v>13600000.000000002</v>
      </c>
      <c r="E22" s="1">
        <f>+E18*$D21</f>
        <v>5000000</v>
      </c>
      <c r="F22" s="1">
        <f>+F18*$D21</f>
        <v>1200000</v>
      </c>
      <c r="G22" s="1">
        <f>+G18*$D21</f>
        <v>200000</v>
      </c>
    </row>
    <row r="23" spans="1:9" x14ac:dyDescent="0.25">
      <c r="A23" s="18" t="s">
        <v>7</v>
      </c>
      <c r="B23" s="5">
        <v>1E-4</v>
      </c>
      <c r="C23" s="5">
        <v>2.0000000000000001E-4</v>
      </c>
      <c r="D23" s="50">
        <v>1.4999999999999999E-2</v>
      </c>
      <c r="E23" s="4">
        <v>0.02</v>
      </c>
      <c r="F23" s="4">
        <v>0.04</v>
      </c>
      <c r="G23" s="4">
        <v>0.04</v>
      </c>
    </row>
    <row r="24" spans="1:9" x14ac:dyDescent="0.25">
      <c r="A24" s="18" t="s">
        <v>8</v>
      </c>
      <c r="B24" s="4">
        <v>0.15</v>
      </c>
      <c r="C24" s="4">
        <v>0.25</v>
      </c>
      <c r="D24" s="4">
        <v>0.05</v>
      </c>
      <c r="E24" s="4">
        <v>0.06</v>
      </c>
      <c r="F24" s="4">
        <v>0.1</v>
      </c>
      <c r="G24" s="4">
        <v>0.1</v>
      </c>
    </row>
    <row r="25" spans="1:9" x14ac:dyDescent="0.25">
      <c r="A25" s="18" t="s">
        <v>25</v>
      </c>
      <c r="B25" s="4">
        <v>0.4</v>
      </c>
      <c r="C25" s="4">
        <v>0.7</v>
      </c>
      <c r="D25" s="4">
        <v>0.1</v>
      </c>
      <c r="E25" s="4">
        <v>0.1</v>
      </c>
      <c r="F25" s="4">
        <v>0.6</v>
      </c>
      <c r="G25" s="4">
        <v>0.6</v>
      </c>
    </row>
    <row r="26" spans="1:9" x14ac:dyDescent="0.25">
      <c r="A26" s="18" t="s">
        <v>26</v>
      </c>
      <c r="B26" s="4">
        <v>0.75</v>
      </c>
      <c r="C26" s="4">
        <v>0.9</v>
      </c>
      <c r="D26" s="4">
        <v>0.4</v>
      </c>
      <c r="E26" s="4">
        <v>0.5</v>
      </c>
      <c r="F26" s="4">
        <v>0.8</v>
      </c>
      <c r="G26" s="4">
        <v>0.8</v>
      </c>
    </row>
    <row r="27" spans="1:9" x14ac:dyDescent="0.25">
      <c r="A27" s="18" t="s">
        <v>27</v>
      </c>
      <c r="B27" s="4">
        <v>0.55000000000000004</v>
      </c>
      <c r="C27" s="4">
        <v>0.75</v>
      </c>
      <c r="D27" s="4">
        <v>0.5</v>
      </c>
      <c r="E27" s="4">
        <v>0.5</v>
      </c>
      <c r="F27" s="4">
        <v>0.75</v>
      </c>
      <c r="G27" s="4">
        <v>0.75</v>
      </c>
    </row>
    <row r="28" spans="1:9" x14ac:dyDescent="0.25">
      <c r="A28" s="18" t="s">
        <v>13</v>
      </c>
      <c r="B28" s="2">
        <v>850</v>
      </c>
      <c r="C28" s="2">
        <v>1000</v>
      </c>
      <c r="D28" s="2">
        <v>550</v>
      </c>
      <c r="E28" s="2">
        <v>850</v>
      </c>
      <c r="F28" s="2">
        <v>1000</v>
      </c>
      <c r="G28" s="2">
        <v>1000</v>
      </c>
    </row>
    <row r="29" spans="1:9" ht="15.75" thickBot="1" x14ac:dyDescent="0.3">
      <c r="A29" s="18"/>
    </row>
    <row r="30" spans="1:9" ht="15.75" thickTop="1" x14ac:dyDescent="0.25">
      <c r="A30" s="18" t="s">
        <v>57</v>
      </c>
      <c r="B30" s="30"/>
      <c r="C30" s="36"/>
      <c r="D30" s="37"/>
      <c r="E30" s="37"/>
      <c r="F30" s="38"/>
      <c r="G30" s="39"/>
    </row>
    <row r="31" spans="1:9" x14ac:dyDescent="0.25">
      <c r="A31" s="18" t="s">
        <v>58</v>
      </c>
      <c r="B31" s="31"/>
      <c r="C31" s="40"/>
      <c r="D31" s="41"/>
      <c r="E31" s="41"/>
      <c r="F31" s="41"/>
      <c r="G31" s="41"/>
    </row>
    <row r="32" spans="1:9" x14ac:dyDescent="0.25">
      <c r="A32" s="18" t="s">
        <v>59</v>
      </c>
      <c r="B32" s="31"/>
      <c r="C32" s="40"/>
      <c r="D32" s="41"/>
      <c r="E32" s="41"/>
      <c r="F32" s="41"/>
      <c r="G32" s="41"/>
    </row>
    <row r="33" spans="1:9" ht="15.75" thickBot="1" x14ac:dyDescent="0.3">
      <c r="A33" s="18" t="s">
        <v>60</v>
      </c>
      <c r="B33" s="32"/>
      <c r="C33" s="40"/>
      <c r="D33" s="42"/>
      <c r="E33" s="43"/>
      <c r="F33" s="44"/>
      <c r="G33" s="45"/>
    </row>
    <row r="34" spans="1:9" ht="15.75" thickTop="1" x14ac:dyDescent="0.25">
      <c r="A34" s="18"/>
    </row>
    <row r="35" spans="1:9" x14ac:dyDescent="0.25">
      <c r="A35" s="18" t="s">
        <v>12</v>
      </c>
      <c r="B35" s="2">
        <f t="shared" ref="B35:C35" si="0">+B31*B21</f>
        <v>0</v>
      </c>
      <c r="C35" s="2">
        <f t="shared" si="0"/>
        <v>0</v>
      </c>
      <c r="D35" s="2">
        <f>+D31*D22</f>
        <v>0</v>
      </c>
      <c r="E35" s="2">
        <f>+E31*E22</f>
        <v>0</v>
      </c>
      <c r="F35" s="2">
        <f>+F31*F22</f>
        <v>0</v>
      </c>
      <c r="G35" s="2">
        <f>+G31*G22</f>
        <v>0</v>
      </c>
      <c r="H35" s="2">
        <f>SUM(B35:G35)</f>
        <v>0</v>
      </c>
      <c r="I35" s="2">
        <f>+B35+C35</f>
        <v>0</v>
      </c>
    </row>
    <row r="36" spans="1:9" x14ac:dyDescent="0.25">
      <c r="A36" s="18" t="s">
        <v>9</v>
      </c>
      <c r="B36" s="2">
        <f t="shared" ref="B36:C36" si="1">+B19</f>
        <v>600000</v>
      </c>
      <c r="C36" s="2">
        <f t="shared" si="1"/>
        <v>400000</v>
      </c>
      <c r="D36" s="2">
        <f>+D20</f>
        <v>340000</v>
      </c>
      <c r="E36" s="2">
        <f>+E20</f>
        <v>125000</v>
      </c>
      <c r="F36" s="2">
        <f>+F20</f>
        <v>30000</v>
      </c>
      <c r="G36" s="2">
        <f>+G20</f>
        <v>5000</v>
      </c>
      <c r="H36" s="2">
        <f t="shared" ref="H36:H37" si="2">SUM(B36:G36)</f>
        <v>1500000</v>
      </c>
      <c r="I36" s="2">
        <f t="shared" ref="I36:I37" si="3">+B36+C36</f>
        <v>1000000</v>
      </c>
    </row>
    <row r="37" spans="1:9" x14ac:dyDescent="0.25">
      <c r="A37" s="18" t="s">
        <v>18</v>
      </c>
      <c r="B37" s="2">
        <f>+B35-B36</f>
        <v>-600000</v>
      </c>
      <c r="C37" s="2">
        <f t="shared" ref="C37:G37" si="4">+C35-C36</f>
        <v>-400000</v>
      </c>
      <c r="D37" s="2">
        <f t="shared" si="4"/>
        <v>-340000</v>
      </c>
      <c r="E37" s="2">
        <f t="shared" si="4"/>
        <v>-125000</v>
      </c>
      <c r="F37" s="2">
        <f t="shared" si="4"/>
        <v>-30000</v>
      </c>
      <c r="G37" s="2">
        <f t="shared" si="4"/>
        <v>-5000</v>
      </c>
      <c r="H37" s="2">
        <f t="shared" si="2"/>
        <v>-1500000</v>
      </c>
      <c r="I37" s="2">
        <f t="shared" si="3"/>
        <v>-1000000</v>
      </c>
    </row>
    <row r="38" spans="1:9" x14ac:dyDescent="0.25">
      <c r="A38" s="18"/>
      <c r="B38" s="2"/>
      <c r="C38" s="2"/>
      <c r="D38" s="2"/>
      <c r="E38" s="2"/>
      <c r="F38" s="2"/>
      <c r="G38" s="2"/>
    </row>
    <row r="39" spans="1:9" ht="15.75" thickBot="1" x14ac:dyDescent="0.3">
      <c r="A39" s="18" t="s">
        <v>17</v>
      </c>
      <c r="B39" s="2">
        <f>+B28</f>
        <v>850</v>
      </c>
      <c r="C39" s="2">
        <f t="shared" ref="C39:G39" si="5">+C28</f>
        <v>1000</v>
      </c>
      <c r="D39" s="2">
        <f t="shared" si="5"/>
        <v>550</v>
      </c>
      <c r="E39" s="2">
        <f t="shared" si="5"/>
        <v>850</v>
      </c>
      <c r="F39" s="2">
        <f t="shared" si="5"/>
        <v>1000</v>
      </c>
      <c r="G39" s="2">
        <f t="shared" si="5"/>
        <v>1000</v>
      </c>
    </row>
    <row r="40" spans="1:9" ht="15.75" thickTop="1" x14ac:dyDescent="0.25">
      <c r="A40" s="18" t="s">
        <v>14</v>
      </c>
      <c r="B40" s="33"/>
      <c r="C40" s="46"/>
      <c r="D40" s="46"/>
      <c r="E40" s="46"/>
      <c r="F40" s="47"/>
      <c r="G40" s="47"/>
    </row>
    <row r="41" spans="1:9" ht="15.75" thickBot="1" x14ac:dyDescent="0.3">
      <c r="A41" s="18" t="s">
        <v>62</v>
      </c>
      <c r="B41" s="34"/>
      <c r="C41" s="47"/>
      <c r="D41" s="48"/>
      <c r="E41" s="49"/>
      <c r="F41" s="47"/>
      <c r="G41" s="47"/>
      <c r="H41" s="12"/>
      <c r="I41" s="12"/>
    </row>
    <row r="42" spans="1:9" ht="15.75" thickTop="1" x14ac:dyDescent="0.25">
      <c r="A42" s="18"/>
      <c r="F42" s="12"/>
    </row>
    <row r="43" spans="1:9" x14ac:dyDescent="0.25">
      <c r="A43" s="18"/>
      <c r="B43" s="2"/>
    </row>
    <row r="44" spans="1:9" ht="15.75" x14ac:dyDescent="0.25">
      <c r="A44" s="19" t="s">
        <v>38</v>
      </c>
      <c r="B44" s="55" t="s">
        <v>61</v>
      </c>
      <c r="C44" s="55"/>
      <c r="D44" s="52" t="s">
        <v>36</v>
      </c>
      <c r="E44" s="52"/>
      <c r="F44" s="52"/>
      <c r="G44" s="52"/>
      <c r="H44" s="17" t="s">
        <v>41</v>
      </c>
    </row>
    <row r="45" spans="1:9" x14ac:dyDescent="0.25">
      <c r="A45" s="18"/>
      <c r="B45" s="20" t="s">
        <v>1</v>
      </c>
      <c r="C45" s="17"/>
      <c r="D45" s="17" t="s">
        <v>30</v>
      </c>
      <c r="E45" s="17" t="s">
        <v>31</v>
      </c>
      <c r="F45" s="17"/>
      <c r="G45" s="17"/>
      <c r="H45" s="17"/>
    </row>
    <row r="46" spans="1:9" x14ac:dyDescent="0.25">
      <c r="A46" s="18" t="s">
        <v>35</v>
      </c>
      <c r="B46" s="2"/>
      <c r="D46" s="4">
        <f>+D18</f>
        <v>0.68</v>
      </c>
      <c r="E46" s="4">
        <f>+E18+G18</f>
        <v>0.26</v>
      </c>
      <c r="F46" s="4"/>
      <c r="G46" s="4"/>
    </row>
    <row r="47" spans="1:9" x14ac:dyDescent="0.25">
      <c r="A47" s="18" t="s">
        <v>24</v>
      </c>
      <c r="B47" s="2">
        <v>600000</v>
      </c>
      <c r="C47" s="2"/>
      <c r="D47" s="53">
        <v>500000</v>
      </c>
      <c r="E47" s="53"/>
      <c r="F47" s="53"/>
      <c r="G47" s="53"/>
    </row>
    <row r="48" spans="1:9" x14ac:dyDescent="0.25">
      <c r="A48" s="18" t="s">
        <v>51</v>
      </c>
      <c r="B48" s="2"/>
      <c r="C48" s="2"/>
      <c r="D48" s="2">
        <f>+D46*$D47</f>
        <v>340000</v>
      </c>
      <c r="E48" s="2">
        <f>+E46*$D47</f>
        <v>130000</v>
      </c>
      <c r="F48" s="2"/>
      <c r="G48" s="2"/>
    </row>
    <row r="49" spans="1:8" x14ac:dyDescent="0.25">
      <c r="A49" s="18" t="s">
        <v>10</v>
      </c>
      <c r="B49" s="1">
        <v>310000000</v>
      </c>
      <c r="C49" s="1"/>
      <c r="D49" s="54">
        <f>+D21</f>
        <v>20000000</v>
      </c>
      <c r="E49" s="54"/>
      <c r="F49" s="54"/>
      <c r="G49" s="54"/>
    </row>
    <row r="50" spans="1:8" x14ac:dyDescent="0.25">
      <c r="A50" s="18" t="s">
        <v>52</v>
      </c>
      <c r="B50" s="1"/>
      <c r="C50" s="1"/>
      <c r="D50" s="1">
        <f>+D46*$D49</f>
        <v>13600000.000000002</v>
      </c>
      <c r="E50" s="1">
        <f>+E46*$D49</f>
        <v>5200000</v>
      </c>
      <c r="F50" s="1"/>
      <c r="G50" s="1"/>
    </row>
    <row r="51" spans="1:8" x14ac:dyDescent="0.25">
      <c r="A51" s="18" t="s">
        <v>7</v>
      </c>
      <c r="B51" s="5">
        <v>1E-4</v>
      </c>
      <c r="C51" s="5"/>
      <c r="D51" s="50">
        <f t="shared" ref="D51:E54" si="6">+D23</f>
        <v>1.4999999999999999E-2</v>
      </c>
      <c r="E51" s="4">
        <f t="shared" si="6"/>
        <v>0.02</v>
      </c>
      <c r="F51" s="4"/>
      <c r="G51" s="4"/>
    </row>
    <row r="52" spans="1:8" x14ac:dyDescent="0.25">
      <c r="A52" s="18" t="s">
        <v>8</v>
      </c>
      <c r="B52" s="4">
        <v>0.15</v>
      </c>
      <c r="C52" s="4"/>
      <c r="D52" s="4">
        <f t="shared" si="6"/>
        <v>0.05</v>
      </c>
      <c r="E52" s="4">
        <f t="shared" si="6"/>
        <v>0.06</v>
      </c>
      <c r="F52" s="4"/>
      <c r="G52" s="4"/>
    </row>
    <row r="53" spans="1:8" x14ac:dyDescent="0.25">
      <c r="A53" s="18" t="s">
        <v>25</v>
      </c>
      <c r="B53" s="4">
        <v>0.4</v>
      </c>
      <c r="C53" s="4"/>
      <c r="D53" s="4">
        <f t="shared" si="6"/>
        <v>0.1</v>
      </c>
      <c r="E53" s="4">
        <f t="shared" si="6"/>
        <v>0.1</v>
      </c>
      <c r="F53" s="4"/>
      <c r="G53" s="4"/>
    </row>
    <row r="54" spans="1:8" x14ac:dyDescent="0.25">
      <c r="A54" s="18" t="s">
        <v>26</v>
      </c>
      <c r="B54" s="4">
        <v>0.75</v>
      </c>
      <c r="C54" s="4"/>
      <c r="D54" s="4">
        <f t="shared" si="6"/>
        <v>0.4</v>
      </c>
      <c r="E54" s="4">
        <f t="shared" si="6"/>
        <v>0.5</v>
      </c>
      <c r="F54" s="4"/>
      <c r="G54" s="4"/>
    </row>
    <row r="55" spans="1:8" x14ac:dyDescent="0.25">
      <c r="A55" s="18" t="s">
        <v>27</v>
      </c>
      <c r="B55" s="4">
        <v>0.55000000000000004</v>
      </c>
      <c r="C55" s="4"/>
      <c r="D55" s="4">
        <f t="shared" ref="D55" si="7">+D27</f>
        <v>0.5</v>
      </c>
      <c r="E55" s="4">
        <f>+E27</f>
        <v>0.5</v>
      </c>
      <c r="F55" s="4"/>
      <c r="G55" s="4"/>
    </row>
    <row r="56" spans="1:8" x14ac:dyDescent="0.25">
      <c r="A56" s="18" t="s">
        <v>13</v>
      </c>
      <c r="B56" s="2">
        <v>850</v>
      </c>
      <c r="C56" s="2"/>
      <c r="D56" s="2">
        <f>+D28</f>
        <v>550</v>
      </c>
      <c r="E56" s="2">
        <f>+E28</f>
        <v>850</v>
      </c>
      <c r="F56" s="2"/>
      <c r="G56" s="2"/>
    </row>
    <row r="57" spans="1:8" x14ac:dyDescent="0.25">
      <c r="A57" s="18"/>
    </row>
    <row r="58" spans="1:8" x14ac:dyDescent="0.25">
      <c r="A58" s="18" t="s">
        <v>57</v>
      </c>
      <c r="B58" s="36"/>
      <c r="C58" s="7"/>
      <c r="D58" s="37"/>
      <c r="E58" s="37"/>
      <c r="F58" s="3"/>
      <c r="G58" s="5"/>
    </row>
    <row r="59" spans="1:8" x14ac:dyDescent="0.25">
      <c r="A59" s="18" t="s">
        <v>58</v>
      </c>
      <c r="B59" s="40"/>
      <c r="C59" s="11"/>
      <c r="D59" s="41"/>
      <c r="E59" s="41"/>
      <c r="F59" s="10"/>
      <c r="G59" s="10"/>
    </row>
    <row r="60" spans="1:8" x14ac:dyDescent="0.25">
      <c r="A60" s="18" t="s">
        <v>59</v>
      </c>
      <c r="B60" s="40"/>
      <c r="C60" s="11"/>
      <c r="D60" s="41"/>
      <c r="E60" s="41"/>
      <c r="F60" s="10"/>
      <c r="G60" s="10"/>
    </row>
    <row r="61" spans="1:8" x14ac:dyDescent="0.25">
      <c r="A61" s="18" t="s">
        <v>60</v>
      </c>
      <c r="B61" s="40"/>
      <c r="C61" s="11"/>
      <c r="D61" s="42"/>
      <c r="E61" s="43"/>
      <c r="F61" s="8"/>
      <c r="G61" s="9"/>
    </row>
    <row r="62" spans="1:8" x14ac:dyDescent="0.25">
      <c r="A62" s="18"/>
    </row>
    <row r="63" spans="1:8" x14ac:dyDescent="0.25">
      <c r="A63" s="18" t="s">
        <v>12</v>
      </c>
      <c r="B63" s="2">
        <f t="shared" ref="B63" si="8">+B59*B49</f>
        <v>0</v>
      </c>
      <c r="C63" s="2"/>
      <c r="D63" s="2">
        <f>+D59*D50</f>
        <v>0</v>
      </c>
      <c r="E63" s="2">
        <f>+E59*E50</f>
        <v>0</v>
      </c>
      <c r="F63" s="2"/>
      <c r="G63" s="2"/>
      <c r="H63" s="2">
        <f>SUM(B63:G63)</f>
        <v>0</v>
      </c>
    </row>
    <row r="64" spans="1:8" x14ac:dyDescent="0.25">
      <c r="A64" s="18" t="s">
        <v>9</v>
      </c>
      <c r="B64" s="2">
        <f t="shared" ref="B64" si="9">+B47</f>
        <v>600000</v>
      </c>
      <c r="C64" s="2"/>
      <c r="D64" s="2">
        <f>+D48</f>
        <v>340000</v>
      </c>
      <c r="E64" s="2">
        <f>+E48</f>
        <v>130000</v>
      </c>
      <c r="F64" s="2"/>
      <c r="G64" s="2"/>
      <c r="H64" s="2">
        <f t="shared" ref="H64:H65" si="10">SUM(B64:G64)</f>
        <v>1070000</v>
      </c>
    </row>
    <row r="65" spans="1:8" x14ac:dyDescent="0.25">
      <c r="A65" s="18" t="s">
        <v>18</v>
      </c>
      <c r="B65" s="2">
        <f>+B63-B64</f>
        <v>-600000</v>
      </c>
      <c r="C65" s="2"/>
      <c r="D65" s="2">
        <f t="shared" ref="D65:E65" si="11">+D63-D64</f>
        <v>-340000</v>
      </c>
      <c r="E65" s="2">
        <f t="shared" si="11"/>
        <v>-130000</v>
      </c>
      <c r="F65" s="2"/>
      <c r="G65" s="2"/>
      <c r="H65" s="2">
        <f t="shared" si="10"/>
        <v>-1070000</v>
      </c>
    </row>
    <row r="66" spans="1:8" x14ac:dyDescent="0.25">
      <c r="A66" s="18"/>
      <c r="B66" s="2"/>
      <c r="C66" s="2"/>
      <c r="D66" s="2"/>
      <c r="E66" s="2"/>
      <c r="F66" s="2"/>
      <c r="G66" s="2"/>
    </row>
    <row r="67" spans="1:8" x14ac:dyDescent="0.25">
      <c r="A67" s="18" t="s">
        <v>17</v>
      </c>
      <c r="B67" s="2">
        <f>+B56</f>
        <v>850</v>
      </c>
      <c r="C67" s="2"/>
      <c r="D67" s="2">
        <f t="shared" ref="D67:E67" si="12">+D56</f>
        <v>550</v>
      </c>
      <c r="E67" s="2">
        <f t="shared" si="12"/>
        <v>850</v>
      </c>
      <c r="F67" s="2"/>
      <c r="G67" s="2"/>
    </row>
    <row r="68" spans="1:8" x14ac:dyDescent="0.25">
      <c r="A68" s="18" t="s">
        <v>14</v>
      </c>
      <c r="B68" s="46"/>
      <c r="C68" s="2"/>
      <c r="D68" s="46"/>
      <c r="E68" s="46"/>
      <c r="F68" s="12"/>
      <c r="G68" s="12"/>
    </row>
    <row r="69" spans="1:8" x14ac:dyDescent="0.25">
      <c r="A69" s="18" t="s">
        <v>62</v>
      </c>
      <c r="B69" s="47"/>
      <c r="C69" s="12"/>
      <c r="D69" s="48"/>
      <c r="E69" s="49"/>
      <c r="F69" s="12"/>
      <c r="G69" s="12"/>
      <c r="H69" s="12">
        <f>+H63/H64</f>
        <v>0</v>
      </c>
    </row>
    <row r="70" spans="1:8" x14ac:dyDescent="0.25">
      <c r="A70" s="18"/>
    </row>
    <row r="71" spans="1:8" x14ac:dyDescent="0.25">
      <c r="A71" s="18"/>
      <c r="B71" s="2"/>
    </row>
    <row r="72" spans="1:8" ht="15.75" x14ac:dyDescent="0.25">
      <c r="A72" s="19" t="s">
        <v>39</v>
      </c>
      <c r="B72" s="55" t="s">
        <v>61</v>
      </c>
      <c r="C72" s="55"/>
      <c r="D72" s="52" t="s">
        <v>36</v>
      </c>
      <c r="E72" s="52"/>
      <c r="F72" s="52"/>
      <c r="G72" s="52"/>
      <c r="H72" s="17" t="s">
        <v>41</v>
      </c>
    </row>
    <row r="73" spans="1:8" x14ac:dyDescent="0.25">
      <c r="A73" s="18"/>
      <c r="B73" s="2"/>
      <c r="C73" s="17" t="s">
        <v>2</v>
      </c>
      <c r="D73" s="17" t="s">
        <v>30</v>
      </c>
      <c r="E73" s="17"/>
      <c r="F73" s="17" t="s">
        <v>32</v>
      </c>
      <c r="G73" s="17"/>
      <c r="H73" s="17"/>
    </row>
    <row r="74" spans="1:8" x14ac:dyDescent="0.25">
      <c r="A74" s="18" t="s">
        <v>35</v>
      </c>
      <c r="B74" s="2"/>
      <c r="D74" s="4">
        <f>+D18</f>
        <v>0.68</v>
      </c>
      <c r="E74" s="4"/>
      <c r="F74" s="4">
        <f>+F18+G18</f>
        <v>6.9999999999999993E-2</v>
      </c>
      <c r="G74" s="4"/>
    </row>
    <row r="75" spans="1:8" x14ac:dyDescent="0.25">
      <c r="A75" s="18" t="s">
        <v>24</v>
      </c>
      <c r="B75" s="2"/>
      <c r="C75" s="2">
        <v>400000</v>
      </c>
      <c r="D75" s="53">
        <v>500000</v>
      </c>
      <c r="E75" s="53"/>
      <c r="F75" s="53"/>
      <c r="G75" s="53"/>
    </row>
    <row r="76" spans="1:8" x14ac:dyDescent="0.25">
      <c r="A76" s="18" t="s">
        <v>51</v>
      </c>
      <c r="B76" s="2"/>
      <c r="C76" s="2"/>
      <c r="D76" s="2">
        <f>+D74*$D75</f>
        <v>340000</v>
      </c>
      <c r="E76" s="2"/>
      <c r="F76" s="2">
        <f>+F74*$D75</f>
        <v>35000</v>
      </c>
      <c r="G76" s="2"/>
    </row>
    <row r="77" spans="1:8" x14ac:dyDescent="0.25">
      <c r="A77" s="18" t="s">
        <v>10</v>
      </c>
      <c r="B77" s="1"/>
      <c r="C77" s="1">
        <v>47000000</v>
      </c>
      <c r="D77" s="54">
        <f>+D49</f>
        <v>20000000</v>
      </c>
      <c r="E77" s="54"/>
      <c r="F77" s="54"/>
      <c r="G77" s="54"/>
    </row>
    <row r="78" spans="1:8" x14ac:dyDescent="0.25">
      <c r="A78" s="18" t="s">
        <v>52</v>
      </c>
      <c r="B78" s="1"/>
      <c r="C78" s="1"/>
      <c r="D78" s="1">
        <f>+D74*$D77</f>
        <v>13600000.000000002</v>
      </c>
      <c r="E78" s="1"/>
      <c r="F78" s="1">
        <f>+F74*$D77</f>
        <v>1399999.9999999998</v>
      </c>
      <c r="G78" s="1"/>
    </row>
    <row r="79" spans="1:8" x14ac:dyDescent="0.25">
      <c r="A79" s="18" t="s">
        <v>7</v>
      </c>
      <c r="B79" s="5"/>
      <c r="C79" s="5">
        <v>2.0000000000000001E-4</v>
      </c>
      <c r="D79" s="50">
        <f>+D51</f>
        <v>1.4999999999999999E-2</v>
      </c>
      <c r="E79" s="4"/>
      <c r="F79" s="4">
        <f>+F23</f>
        <v>0.04</v>
      </c>
      <c r="G79" s="4"/>
    </row>
    <row r="80" spans="1:8" x14ac:dyDescent="0.25">
      <c r="A80" s="18" t="s">
        <v>8</v>
      </c>
      <c r="B80" s="4"/>
      <c r="C80" s="4">
        <v>0.25</v>
      </c>
      <c r="D80" s="4">
        <f t="shared" ref="D80" si="13">+D52</f>
        <v>0.05</v>
      </c>
      <c r="E80" s="4"/>
      <c r="F80" s="4">
        <f t="shared" ref="F80:F83" si="14">+F24</f>
        <v>0.1</v>
      </c>
      <c r="G80" s="4"/>
    </row>
    <row r="81" spans="1:8" x14ac:dyDescent="0.25">
      <c r="A81" s="18" t="s">
        <v>25</v>
      </c>
      <c r="B81" s="4"/>
      <c r="C81" s="4">
        <v>0.7</v>
      </c>
      <c r="D81" s="4">
        <f t="shared" ref="D81" si="15">+D53</f>
        <v>0.1</v>
      </c>
      <c r="E81" s="4"/>
      <c r="F81" s="4">
        <f t="shared" si="14"/>
        <v>0.6</v>
      </c>
      <c r="G81" s="4"/>
    </row>
    <row r="82" spans="1:8" x14ac:dyDescent="0.25">
      <c r="A82" s="18" t="s">
        <v>26</v>
      </c>
      <c r="B82" s="4"/>
      <c r="C82" s="4">
        <v>0.9</v>
      </c>
      <c r="D82" s="4">
        <f t="shared" ref="D82" si="16">+D54</f>
        <v>0.4</v>
      </c>
      <c r="E82" s="4"/>
      <c r="F82" s="4">
        <f t="shared" si="14"/>
        <v>0.8</v>
      </c>
      <c r="G82" s="4"/>
    </row>
    <row r="83" spans="1:8" x14ac:dyDescent="0.25">
      <c r="A83" s="18" t="s">
        <v>27</v>
      </c>
      <c r="B83" s="4"/>
      <c r="C83" s="4">
        <v>0.75</v>
      </c>
      <c r="D83" s="4">
        <f t="shared" ref="D83" si="17">+D55</f>
        <v>0.5</v>
      </c>
      <c r="E83" s="4"/>
      <c r="F83" s="4">
        <f t="shared" si="14"/>
        <v>0.75</v>
      </c>
      <c r="G83" s="4"/>
    </row>
    <row r="84" spans="1:8" x14ac:dyDescent="0.25">
      <c r="A84" s="18" t="s">
        <v>13</v>
      </c>
      <c r="B84" s="2"/>
      <c r="C84" s="2">
        <v>1000</v>
      </c>
      <c r="D84" s="2">
        <f>+D56</f>
        <v>550</v>
      </c>
      <c r="E84" s="2"/>
      <c r="F84" s="2">
        <f>+F28</f>
        <v>1000</v>
      </c>
      <c r="G84" s="2"/>
    </row>
    <row r="85" spans="1:8" x14ac:dyDescent="0.25">
      <c r="A85" s="18"/>
    </row>
    <row r="86" spans="1:8" x14ac:dyDescent="0.25">
      <c r="A86" s="18" t="s">
        <v>57</v>
      </c>
      <c r="B86" s="7"/>
      <c r="C86" s="36"/>
      <c r="D86" s="37"/>
      <c r="E86" s="6"/>
      <c r="F86" s="38"/>
      <c r="G86" s="5"/>
    </row>
    <row r="87" spans="1:8" x14ac:dyDescent="0.25">
      <c r="A87" s="18" t="s">
        <v>58</v>
      </c>
      <c r="B87" s="11"/>
      <c r="C87" s="40"/>
      <c r="D87" s="41"/>
      <c r="E87" s="10"/>
      <c r="F87" s="41"/>
      <c r="G87" s="10"/>
    </row>
    <row r="88" spans="1:8" x14ac:dyDescent="0.25">
      <c r="A88" s="18" t="s">
        <v>59</v>
      </c>
      <c r="B88" s="11"/>
      <c r="C88" s="40"/>
      <c r="D88" s="41"/>
      <c r="E88" s="10"/>
      <c r="F88" s="41"/>
      <c r="G88" s="10"/>
    </row>
    <row r="89" spans="1:8" x14ac:dyDescent="0.25">
      <c r="A89" s="18" t="s">
        <v>60</v>
      </c>
      <c r="B89" s="11"/>
      <c r="C89" s="40"/>
      <c r="D89" s="42"/>
      <c r="E89" s="13"/>
      <c r="F89" s="44"/>
      <c r="G89" s="9"/>
    </row>
    <row r="90" spans="1:8" x14ac:dyDescent="0.25">
      <c r="A90" s="18"/>
    </row>
    <row r="91" spans="1:8" x14ac:dyDescent="0.25">
      <c r="A91" s="18" t="s">
        <v>12</v>
      </c>
      <c r="B91" s="2"/>
      <c r="C91" s="2">
        <f t="shared" ref="C91" si="18">+C87*C77</f>
        <v>0</v>
      </c>
      <c r="D91" s="2">
        <f>+D87*D78</f>
        <v>0</v>
      </c>
      <c r="E91" s="2"/>
      <c r="F91" s="2">
        <f>+F87*F78</f>
        <v>0</v>
      </c>
      <c r="G91" s="2"/>
      <c r="H91" s="2">
        <f>SUM(B91:G91)</f>
        <v>0</v>
      </c>
    </row>
    <row r="92" spans="1:8" x14ac:dyDescent="0.25">
      <c r="A92" s="18" t="s">
        <v>9</v>
      </c>
      <c r="B92" s="2"/>
      <c r="C92" s="2">
        <f t="shared" ref="C92" si="19">+C75</f>
        <v>400000</v>
      </c>
      <c r="D92" s="2">
        <f>+D76</f>
        <v>340000</v>
      </c>
      <c r="E92" s="2"/>
      <c r="F92" s="2">
        <f>+F76</f>
        <v>35000</v>
      </c>
      <c r="G92" s="2"/>
      <c r="H92" s="2">
        <f t="shared" ref="H92:H93" si="20">SUM(B92:G92)</f>
        <v>775000</v>
      </c>
    </row>
    <row r="93" spans="1:8" x14ac:dyDescent="0.25">
      <c r="A93" s="18" t="s">
        <v>18</v>
      </c>
      <c r="B93" s="2"/>
      <c r="C93" s="2">
        <f t="shared" ref="C93:F93" si="21">+C91-C92</f>
        <v>-400000</v>
      </c>
      <c r="D93" s="2">
        <f t="shared" si="21"/>
        <v>-340000</v>
      </c>
      <c r="E93" s="2"/>
      <c r="F93" s="2">
        <f t="shared" si="21"/>
        <v>-35000</v>
      </c>
      <c r="G93" s="2"/>
      <c r="H93" s="2">
        <f t="shared" si="20"/>
        <v>-775000</v>
      </c>
    </row>
    <row r="94" spans="1:8" x14ac:dyDescent="0.25">
      <c r="A94" s="18"/>
      <c r="B94" s="2"/>
      <c r="C94" s="2"/>
      <c r="D94" s="2"/>
      <c r="E94" s="2"/>
      <c r="F94" s="2"/>
      <c r="G94" s="2"/>
    </row>
    <row r="95" spans="1:8" x14ac:dyDescent="0.25">
      <c r="A95" s="18" t="s">
        <v>17</v>
      </c>
      <c r="B95" s="2"/>
      <c r="C95" s="2">
        <f t="shared" ref="C95:F95" si="22">+C84</f>
        <v>1000</v>
      </c>
      <c r="D95" s="2">
        <f t="shared" si="22"/>
        <v>550</v>
      </c>
      <c r="E95" s="2"/>
      <c r="F95" s="2">
        <f t="shared" si="22"/>
        <v>1000</v>
      </c>
      <c r="G95" s="2"/>
    </row>
    <row r="96" spans="1:8" x14ac:dyDescent="0.25">
      <c r="A96" s="18" t="s">
        <v>14</v>
      </c>
      <c r="B96" s="2"/>
      <c r="C96" s="46"/>
      <c r="D96" s="46"/>
      <c r="E96" s="2"/>
      <c r="F96" s="47"/>
      <c r="G96" s="12"/>
    </row>
    <row r="97" spans="1:8" x14ac:dyDescent="0.25">
      <c r="A97" s="18" t="s">
        <v>62</v>
      </c>
      <c r="B97" s="12"/>
      <c r="C97" s="47"/>
      <c r="D97" s="48"/>
      <c r="E97" s="15"/>
      <c r="F97" s="47"/>
      <c r="G97" s="12"/>
      <c r="H97" s="12">
        <f>+H91/H92</f>
        <v>0</v>
      </c>
    </row>
    <row r="98" spans="1:8" x14ac:dyDescent="0.25">
      <c r="A98" s="18"/>
    </row>
    <row r="99" spans="1:8" x14ac:dyDescent="0.25">
      <c r="A99" s="18"/>
      <c r="B99" s="2"/>
    </row>
    <row r="100" spans="1:8" ht="15.75" x14ac:dyDescent="0.25">
      <c r="A100" s="19" t="s">
        <v>40</v>
      </c>
      <c r="B100" s="55" t="s">
        <v>61</v>
      </c>
      <c r="C100" s="55"/>
      <c r="D100" s="56" t="s">
        <v>36</v>
      </c>
      <c r="E100" s="56"/>
      <c r="F100" s="56"/>
      <c r="G100" s="56"/>
      <c r="H100" t="s">
        <v>41</v>
      </c>
    </row>
    <row r="101" spans="1:8" x14ac:dyDescent="0.25">
      <c r="A101" s="18"/>
      <c r="B101" s="2" t="s">
        <v>1</v>
      </c>
      <c r="C101" t="s">
        <v>2</v>
      </c>
      <c r="D101" t="s">
        <v>30</v>
      </c>
    </row>
    <row r="102" spans="1:8" x14ac:dyDescent="0.25">
      <c r="A102" s="18" t="s">
        <v>35</v>
      </c>
      <c r="B102" s="2"/>
      <c r="D102" s="4">
        <f>+D18</f>
        <v>0.68</v>
      </c>
      <c r="E102" s="4"/>
      <c r="F102" s="4"/>
      <c r="G102" s="4"/>
    </row>
    <row r="103" spans="1:8" x14ac:dyDescent="0.25">
      <c r="A103" s="18" t="s">
        <v>24</v>
      </c>
      <c r="B103" s="2"/>
      <c r="C103" s="2"/>
      <c r="D103" s="53">
        <v>500000</v>
      </c>
      <c r="E103" s="53"/>
      <c r="F103" s="53"/>
      <c r="G103" s="53"/>
    </row>
    <row r="104" spans="1:8" x14ac:dyDescent="0.25">
      <c r="A104" s="18" t="s">
        <v>51</v>
      </c>
      <c r="B104" s="2"/>
      <c r="C104" s="2"/>
      <c r="D104" s="2">
        <f>+D102*$D103</f>
        <v>340000</v>
      </c>
      <c r="E104" s="2"/>
      <c r="F104" s="2"/>
      <c r="G104" s="2"/>
    </row>
    <row r="105" spans="1:8" x14ac:dyDescent="0.25">
      <c r="A105" s="18" t="s">
        <v>10</v>
      </c>
      <c r="B105" s="1"/>
      <c r="C105" s="1"/>
      <c r="D105" s="54">
        <f>+D77</f>
        <v>20000000</v>
      </c>
      <c r="E105" s="54"/>
      <c r="F105" s="54"/>
      <c r="G105" s="54"/>
    </row>
    <row r="106" spans="1:8" x14ac:dyDescent="0.25">
      <c r="A106" s="18" t="s">
        <v>52</v>
      </c>
      <c r="B106" s="1"/>
      <c r="C106" s="1"/>
      <c r="D106" s="1">
        <f>+D102*$D105</f>
        <v>13600000.000000002</v>
      </c>
      <c r="E106" s="1"/>
      <c r="F106" s="1"/>
      <c r="G106" s="1"/>
    </row>
    <row r="107" spans="1:8" x14ac:dyDescent="0.25">
      <c r="A107" s="18" t="s">
        <v>7</v>
      </c>
      <c r="B107" s="5"/>
      <c r="C107" s="5"/>
      <c r="D107" s="50">
        <f>+D79</f>
        <v>1.4999999999999999E-2</v>
      </c>
      <c r="E107" s="4"/>
      <c r="F107" s="4"/>
      <c r="G107" s="4"/>
    </row>
    <row r="108" spans="1:8" x14ac:dyDescent="0.25">
      <c r="A108" s="18" t="s">
        <v>8</v>
      </c>
      <c r="B108" s="4"/>
      <c r="C108" s="4"/>
      <c r="D108" s="4">
        <f t="shared" ref="D108:D111" si="23">+D80</f>
        <v>0.05</v>
      </c>
      <c r="E108" s="4"/>
      <c r="F108" s="4"/>
      <c r="G108" s="4"/>
    </row>
    <row r="109" spans="1:8" x14ac:dyDescent="0.25">
      <c r="A109" s="18" t="s">
        <v>25</v>
      </c>
      <c r="B109" s="4"/>
      <c r="C109" s="4"/>
      <c r="D109" s="4">
        <f t="shared" si="23"/>
        <v>0.1</v>
      </c>
      <c r="E109" s="4"/>
      <c r="F109" s="4"/>
      <c r="G109" s="4"/>
    </row>
    <row r="110" spans="1:8" x14ac:dyDescent="0.25">
      <c r="A110" s="18" t="s">
        <v>26</v>
      </c>
      <c r="B110" s="4"/>
      <c r="C110" s="4"/>
      <c r="D110" s="4">
        <f t="shared" si="23"/>
        <v>0.4</v>
      </c>
      <c r="E110" s="4"/>
      <c r="F110" s="4"/>
      <c r="G110" s="4"/>
    </row>
    <row r="111" spans="1:8" x14ac:dyDescent="0.25">
      <c r="A111" s="18" t="s">
        <v>27</v>
      </c>
      <c r="B111" s="4"/>
      <c r="C111" s="4"/>
      <c r="D111" s="4">
        <f t="shared" si="23"/>
        <v>0.5</v>
      </c>
      <c r="E111" s="4"/>
      <c r="F111" s="4"/>
      <c r="G111" s="4"/>
    </row>
    <row r="112" spans="1:8" x14ac:dyDescent="0.25">
      <c r="A112" s="18" t="s">
        <v>13</v>
      </c>
      <c r="B112" s="2"/>
      <c r="C112" s="2"/>
      <c r="D112" s="2">
        <f>+D84</f>
        <v>550</v>
      </c>
      <c r="E112" s="2"/>
      <c r="F112" s="2"/>
      <c r="G112" s="2"/>
    </row>
    <row r="113" spans="1:8" x14ac:dyDescent="0.25">
      <c r="A113" s="18"/>
    </row>
    <row r="114" spans="1:8" x14ac:dyDescent="0.25">
      <c r="A114" s="18" t="s">
        <v>57</v>
      </c>
      <c r="B114" s="7"/>
      <c r="C114" s="7"/>
      <c r="D114" s="37"/>
      <c r="E114" s="6"/>
      <c r="F114" s="3"/>
      <c r="G114" s="5"/>
    </row>
    <row r="115" spans="1:8" x14ac:dyDescent="0.25">
      <c r="A115" s="18" t="s">
        <v>58</v>
      </c>
      <c r="B115" s="11"/>
      <c r="C115" s="11"/>
      <c r="D115" s="41"/>
      <c r="E115" s="10"/>
      <c r="F115" s="10"/>
      <c r="G115" s="10"/>
    </row>
    <row r="116" spans="1:8" x14ac:dyDescent="0.25">
      <c r="A116" s="18" t="s">
        <v>59</v>
      </c>
      <c r="B116" s="11"/>
      <c r="C116" s="11"/>
      <c r="D116" s="41"/>
      <c r="E116" s="10"/>
      <c r="F116" s="10"/>
      <c r="G116" s="10"/>
    </row>
    <row r="117" spans="1:8" x14ac:dyDescent="0.25">
      <c r="A117" s="18" t="s">
        <v>60</v>
      </c>
      <c r="B117" s="11"/>
      <c r="C117" s="11"/>
      <c r="D117" s="42"/>
      <c r="E117" s="13"/>
      <c r="F117" s="8"/>
      <c r="G117" s="9"/>
    </row>
    <row r="118" spans="1:8" x14ac:dyDescent="0.25">
      <c r="A118" s="18"/>
    </row>
    <row r="119" spans="1:8" x14ac:dyDescent="0.25">
      <c r="A119" s="18" t="s">
        <v>12</v>
      </c>
      <c r="B119" s="2"/>
      <c r="C119" s="2"/>
      <c r="D119" s="2">
        <f>+D115*D106</f>
        <v>0</v>
      </c>
      <c r="E119" s="2"/>
      <c r="F119" s="2"/>
      <c r="G119" s="2"/>
      <c r="H119" s="2">
        <f>SUM(B119:G119)</f>
        <v>0</v>
      </c>
    </row>
    <row r="120" spans="1:8" x14ac:dyDescent="0.25">
      <c r="A120" s="18" t="s">
        <v>9</v>
      </c>
      <c r="B120" s="2"/>
      <c r="C120" s="2"/>
      <c r="D120" s="2">
        <f>+D104</f>
        <v>340000</v>
      </c>
      <c r="E120" s="2"/>
      <c r="F120" s="2"/>
      <c r="G120" s="2"/>
      <c r="H120" s="2">
        <f t="shared" ref="H120:H121" si="24">SUM(B120:G120)</f>
        <v>340000</v>
      </c>
    </row>
    <row r="121" spans="1:8" x14ac:dyDescent="0.25">
      <c r="A121" s="18" t="s">
        <v>18</v>
      </c>
      <c r="B121" s="2"/>
      <c r="C121" s="2"/>
      <c r="D121" s="2">
        <f t="shared" ref="D121" si="25">+D119-D120</f>
        <v>-340000</v>
      </c>
      <c r="E121" s="2"/>
      <c r="F121" s="2"/>
      <c r="G121" s="2"/>
      <c r="H121" s="2">
        <f t="shared" si="24"/>
        <v>-340000</v>
      </c>
    </row>
    <row r="122" spans="1:8" x14ac:dyDescent="0.25">
      <c r="A122" s="18"/>
      <c r="B122" s="2"/>
      <c r="C122" s="2"/>
      <c r="D122" s="2"/>
      <c r="E122" s="2"/>
      <c r="F122" s="2"/>
      <c r="G122" s="2"/>
    </row>
    <row r="123" spans="1:8" x14ac:dyDescent="0.25">
      <c r="A123" s="18" t="s">
        <v>17</v>
      </c>
      <c r="B123" s="2"/>
      <c r="C123" s="2"/>
      <c r="D123" s="2">
        <f t="shared" ref="D123" si="26">+D112</f>
        <v>550</v>
      </c>
      <c r="E123" s="2"/>
      <c r="F123" s="2"/>
      <c r="G123" s="2"/>
    </row>
    <row r="124" spans="1:8" x14ac:dyDescent="0.25">
      <c r="A124" s="18" t="s">
        <v>14</v>
      </c>
      <c r="B124" s="2"/>
      <c r="C124" s="2"/>
      <c r="D124" s="46"/>
      <c r="E124" s="2"/>
      <c r="F124" s="12"/>
      <c r="G124" s="12"/>
    </row>
    <row r="125" spans="1:8" x14ac:dyDescent="0.25">
      <c r="A125" s="18" t="s">
        <v>62</v>
      </c>
      <c r="B125" s="12"/>
      <c r="C125" s="12"/>
      <c r="D125" s="48"/>
      <c r="E125" s="15"/>
      <c r="F125" s="12"/>
      <c r="G125" s="12"/>
      <c r="H125" s="14">
        <f>+H119/H120</f>
        <v>0</v>
      </c>
    </row>
    <row r="126" spans="1:8" x14ac:dyDescent="0.25">
      <c r="A126" s="18"/>
    </row>
    <row r="127" spans="1:8" x14ac:dyDescent="0.25">
      <c r="A127" s="18"/>
    </row>
    <row r="128" spans="1:8" x14ac:dyDescent="0.25">
      <c r="A128" s="18"/>
    </row>
    <row r="129" spans="1:1" x14ac:dyDescent="0.25">
      <c r="A129" s="18"/>
    </row>
  </sheetData>
  <mergeCells count="19">
    <mergeCell ref="D103:G103"/>
    <mergeCell ref="D105:G105"/>
    <mergeCell ref="D47:G47"/>
    <mergeCell ref="D49:G49"/>
    <mergeCell ref="B16:C16"/>
    <mergeCell ref="B44:C44"/>
    <mergeCell ref="B72:C72"/>
    <mergeCell ref="B100:C100"/>
    <mergeCell ref="D100:G100"/>
    <mergeCell ref="D4:F4"/>
    <mergeCell ref="D19:G19"/>
    <mergeCell ref="D21:G21"/>
    <mergeCell ref="D75:G75"/>
    <mergeCell ref="D77:G77"/>
    <mergeCell ref="D16:G16"/>
    <mergeCell ref="D44:G44"/>
    <mergeCell ref="D72:G72"/>
    <mergeCell ref="B5:E5"/>
    <mergeCell ref="F5:I5"/>
  </mergeCells>
  <pageMargins left="0.7" right="0.7" top="0.75" bottom="0.75" header="0.3" footer="0.3"/>
  <pageSetup scale="36" orientation="portrait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independent</vt:lpstr>
      <vt:lpstr>Example of dependency</vt:lpstr>
    </vt:vector>
  </TitlesOfParts>
  <Company>MIT Sloan School of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Analytics Funnel Spreadsheet - 15.810 Fall 2015</dc:title>
  <dc:creator>Hauser, John</dc:creator>
  <cp:lastModifiedBy>WIN764BIT</cp:lastModifiedBy>
  <cp:lastPrinted>2015-09-18T18:26:56Z</cp:lastPrinted>
  <dcterms:created xsi:type="dcterms:W3CDTF">2015-09-17T20:33:57Z</dcterms:created>
  <dcterms:modified xsi:type="dcterms:W3CDTF">2016-02-05T08:53:46Z</dcterms:modified>
</cp:coreProperties>
</file>