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7020" yWindow="96" windowWidth="15456" windowHeight="12384" tabRatio="500"/>
  </bookViews>
  <sheets>
    <sheet name="Sheet1" sheetId="1" r:id="rId1"/>
  </sheets>
  <calcPr calcId="145621" iterate="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5" i="1" l="1"/>
  <c r="L27" i="1"/>
  <c r="K27" i="1"/>
  <c r="H34" i="1"/>
  <c r="H33" i="1"/>
  <c r="H32" i="1"/>
  <c r="H31" i="1"/>
  <c r="H26" i="1"/>
  <c r="H25" i="1"/>
  <c r="L21" i="1"/>
  <c r="K21" i="1"/>
  <c r="I21" i="1"/>
  <c r="H20" i="1"/>
  <c r="H19" i="1"/>
  <c r="H18" i="1"/>
  <c r="H17" i="1"/>
  <c r="F20" i="1"/>
  <c r="D21" i="1"/>
  <c r="G9" i="1"/>
  <c r="I27" i="1"/>
  <c r="H9" i="1"/>
  <c r="I9" i="1"/>
  <c r="G10" i="1"/>
  <c r="I35" i="1"/>
  <c r="H10" i="1"/>
  <c r="I10" i="1"/>
  <c r="G8" i="1"/>
  <c r="H8" i="1"/>
  <c r="I8" i="1"/>
  <c r="I12" i="1"/>
  <c r="H12" i="1"/>
  <c r="C43" i="1"/>
  <c r="E43" i="1"/>
  <c r="C44" i="1"/>
  <c r="E44" i="1"/>
  <c r="C45" i="1"/>
  <c r="E45" i="1"/>
  <c r="F45" i="1"/>
  <c r="F44" i="1"/>
  <c r="E48" i="1"/>
  <c r="E49" i="1"/>
  <c r="E50" i="1"/>
  <c r="E51" i="1"/>
  <c r="E46" i="1"/>
  <c r="F50" i="1"/>
  <c r="F49" i="1"/>
  <c r="F48" i="1"/>
  <c r="F43" i="1"/>
  <c r="F26" i="1"/>
  <c r="D35" i="1"/>
  <c r="D10" i="1"/>
  <c r="D27" i="1"/>
  <c r="D9" i="1"/>
  <c r="D8" i="1"/>
  <c r="F34" i="1"/>
  <c r="F33" i="1"/>
  <c r="F32" i="1"/>
  <c r="F31" i="1"/>
  <c r="F25" i="1"/>
  <c r="F19" i="1"/>
  <c r="F18" i="1"/>
  <c r="F17" i="1"/>
  <c r="E8" i="1"/>
  <c r="E9" i="1"/>
  <c r="E10" i="1"/>
  <c r="E12" i="1"/>
  <c r="F12" i="1"/>
  <c r="G12" i="1"/>
  <c r="D12" i="1"/>
</calcChain>
</file>

<file path=xl/sharedStrings.xml><?xml version="1.0" encoding="utf-8"?>
<sst xmlns="http://schemas.openxmlformats.org/spreadsheetml/2006/main" count="79" uniqueCount="49">
  <si>
    <t>Quota</t>
  </si>
  <si>
    <t>actual</t>
  </si>
  <si>
    <t>plan</t>
  </si>
  <si>
    <t>reps</t>
  </si>
  <si>
    <t>cost/rep</t>
  </si>
  <si>
    <t>base</t>
  </si>
  <si>
    <t>Actuals</t>
  </si>
  <si>
    <t>#deals</t>
  </si>
  <si>
    <t>deal size</t>
  </si>
  <si>
    <t>% channel</t>
  </si>
  <si>
    <t xml:space="preserve">Quota </t>
  </si>
  <si>
    <t>comission</t>
  </si>
  <si>
    <t>up to…</t>
  </si>
  <si>
    <t>per dollar</t>
  </si>
  <si>
    <t>payout</t>
  </si>
  <si>
    <t>accelerators</t>
  </si>
  <si>
    <t>base salary</t>
  </si>
  <si>
    <t>F1000</t>
  </si>
  <si>
    <t>2012 objectives</t>
  </si>
  <si>
    <t>increase sales by 50%</t>
  </si>
  <si>
    <t>budget increase of 20%</t>
  </si>
  <si>
    <t>channel sales 50% of each territory</t>
  </si>
  <si>
    <t>operational telesales model for leverage</t>
  </si>
  <si>
    <t>commision</t>
  </si>
  <si>
    <t>2011 comp</t>
  </si>
  <si>
    <t>Central</t>
  </si>
  <si>
    <t>South</t>
  </si>
  <si>
    <t>from</t>
  </si>
  <si>
    <t>WF</t>
  </si>
  <si>
    <t>S</t>
  </si>
  <si>
    <t>Al</t>
  </si>
  <si>
    <t>Matt</t>
  </si>
  <si>
    <t>Ed</t>
  </si>
  <si>
    <t>Dan</t>
  </si>
  <si>
    <t>North</t>
  </si>
  <si>
    <t>Susan</t>
  </si>
  <si>
    <t>Maria</t>
  </si>
  <si>
    <t>Fred</t>
  </si>
  <si>
    <t>Joe</t>
  </si>
  <si>
    <t>Pete</t>
  </si>
  <si>
    <t>Igor</t>
  </si>
  <si>
    <t>new</t>
  </si>
  <si>
    <t>Total NJ</t>
  </si>
  <si>
    <t>Touch</t>
  </si>
  <si>
    <t>revenue</t>
  </si>
  <si>
    <t>channel</t>
  </si>
  <si>
    <t xml:space="preserve">commission </t>
  </si>
  <si>
    <t>commission</t>
  </si>
  <si>
    <t>2011 commission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</si>
</sst>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u/>
      <sz val="12"/>
      <color theme="1"/>
      <name val="Calibri"/>
      <scheme val="minor"/>
    </font>
    <font>
      <b/>
      <u/>
      <sz val="12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164" fontId="0" fillId="0" borderId="0" xfId="0" applyNumberFormat="1"/>
    <xf numFmtId="9" fontId="0" fillId="0" borderId="0" xfId="0" applyNumberFormat="1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</cellXfs>
  <cellStyles count="1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51"/>
  <sheetViews>
    <sheetView tabSelected="1" workbookViewId="0">
      <selection activeCell="P27" sqref="P27"/>
    </sheetView>
  </sheetViews>
  <sheetFormatPr defaultColWidth="11.19921875" defaultRowHeight="15.6" x14ac:dyDescent="0.3"/>
  <cols>
    <col min="2" max="2" width="12.796875" customWidth="1"/>
    <col min="3" max="3" width="11.796875" customWidth="1"/>
    <col min="4" max="4" width="12.296875" customWidth="1"/>
    <col min="5" max="5" width="12.19921875" bestFit="1" customWidth="1"/>
    <col min="8" max="8" width="10.19921875" customWidth="1"/>
    <col min="9" max="9" width="11.19921875" bestFit="1" customWidth="1"/>
    <col min="10" max="10" width="5.796875" customWidth="1"/>
    <col min="11" max="11" width="5.296875" customWidth="1"/>
    <col min="12" max="12" width="6.69921875" customWidth="1"/>
  </cols>
  <sheetData>
    <row r="1" spans="3:12" x14ac:dyDescent="0.3">
      <c r="C1" s="4"/>
      <c r="E1" s="3" t="s">
        <v>0</v>
      </c>
      <c r="F1" s="1">
        <v>1200000</v>
      </c>
      <c r="I1" s="3" t="s">
        <v>18</v>
      </c>
    </row>
    <row r="2" spans="3:12" x14ac:dyDescent="0.3">
      <c r="E2" s="3" t="s">
        <v>4</v>
      </c>
      <c r="F2" s="1">
        <v>150000</v>
      </c>
      <c r="G2" t="s">
        <v>5</v>
      </c>
      <c r="I2" t="s">
        <v>19</v>
      </c>
      <c r="K2" s="2"/>
      <c r="L2" s="2"/>
    </row>
    <row r="3" spans="3:12" x14ac:dyDescent="0.3">
      <c r="I3" t="s">
        <v>20</v>
      </c>
    </row>
    <row r="4" spans="3:12" x14ac:dyDescent="0.3">
      <c r="I4" t="s">
        <v>21</v>
      </c>
    </row>
    <row r="5" spans="3:12" x14ac:dyDescent="0.3">
      <c r="I5" t="s">
        <v>22</v>
      </c>
    </row>
    <row r="7" spans="3:12" x14ac:dyDescent="0.3">
      <c r="D7" s="8" t="s">
        <v>1</v>
      </c>
      <c r="E7" s="8" t="s">
        <v>2</v>
      </c>
      <c r="F7" s="8" t="s">
        <v>3</v>
      </c>
      <c r="G7" s="8" t="s">
        <v>16</v>
      </c>
      <c r="H7" s="8" t="s">
        <v>23</v>
      </c>
      <c r="I7" s="8" t="s">
        <v>24</v>
      </c>
    </row>
    <row r="8" spans="3:12" x14ac:dyDescent="0.3">
      <c r="C8" s="3" t="s">
        <v>34</v>
      </c>
      <c r="D8" s="1">
        <f>D21</f>
        <v>4600000</v>
      </c>
      <c r="E8" s="1">
        <f>($F$1*F8)</f>
        <v>4800000</v>
      </c>
      <c r="F8" s="6">
        <v>4</v>
      </c>
      <c r="G8" s="1">
        <f>($F$2*F8)</f>
        <v>600000</v>
      </c>
      <c r="H8" s="10">
        <f>I21</f>
        <v>609375</v>
      </c>
      <c r="I8" s="1">
        <f>SUM(G8:H8)</f>
        <v>1209375</v>
      </c>
    </row>
    <row r="9" spans="3:12" x14ac:dyDescent="0.3">
      <c r="C9" s="3" t="s">
        <v>25</v>
      </c>
      <c r="D9" s="1">
        <f>D27</f>
        <v>2300000</v>
      </c>
      <c r="E9" s="1">
        <f t="shared" ref="E9:E10" si="0">($F$1*F9)</f>
        <v>2400000</v>
      </c>
      <c r="F9" s="6">
        <v>2</v>
      </c>
      <c r="G9" s="1">
        <f t="shared" ref="G9:G10" si="1">($F$2*F9)</f>
        <v>300000</v>
      </c>
      <c r="H9" s="10">
        <f>I27</f>
        <v>271875</v>
      </c>
      <c r="I9" s="1">
        <f t="shared" ref="I9:I10" si="2">SUM(G9:H9)</f>
        <v>571875</v>
      </c>
    </row>
    <row r="10" spans="3:12" x14ac:dyDescent="0.3">
      <c r="C10" s="3" t="s">
        <v>26</v>
      </c>
      <c r="D10" s="1">
        <f>D35</f>
        <v>5200000</v>
      </c>
      <c r="E10" s="1">
        <f t="shared" si="0"/>
        <v>4800000</v>
      </c>
      <c r="F10" s="6">
        <v>4</v>
      </c>
      <c r="G10" s="1">
        <f t="shared" si="1"/>
        <v>600000</v>
      </c>
      <c r="H10" s="10">
        <f>I35</f>
        <v>843750</v>
      </c>
      <c r="I10" s="1">
        <f t="shared" si="2"/>
        <v>1443750</v>
      </c>
    </row>
    <row r="11" spans="3:12" x14ac:dyDescent="0.3">
      <c r="C11" s="3"/>
      <c r="D11" s="1"/>
      <c r="E11" s="1"/>
      <c r="F11" s="6"/>
      <c r="G11" s="1"/>
      <c r="H11" s="6"/>
    </row>
    <row r="12" spans="3:12" x14ac:dyDescent="0.3">
      <c r="C12" s="3" t="s">
        <v>42</v>
      </c>
      <c r="D12" s="1">
        <f>SUM(D8:D11)</f>
        <v>12100000</v>
      </c>
      <c r="E12" s="1">
        <f>SUM(E8:E11)</f>
        <v>12000000</v>
      </c>
      <c r="F12" s="6">
        <f>SUM(F8:F11)</f>
        <v>10</v>
      </c>
      <c r="G12" s="1">
        <f>SUM(G8:G11)</f>
        <v>1500000</v>
      </c>
      <c r="H12" s="10">
        <f>SUM(H8:H10)</f>
        <v>1725000</v>
      </c>
      <c r="I12" s="1">
        <f>SUM(I8:I10)</f>
        <v>3225000</v>
      </c>
    </row>
    <row r="14" spans="3:12" x14ac:dyDescent="0.3">
      <c r="H14" s="11" t="s">
        <v>45</v>
      </c>
    </row>
    <row r="15" spans="3:12" x14ac:dyDescent="0.3">
      <c r="D15" s="8" t="s">
        <v>6</v>
      </c>
      <c r="E15" s="8" t="s">
        <v>7</v>
      </c>
      <c r="F15" s="8" t="s">
        <v>8</v>
      </c>
      <c r="G15" s="8" t="s">
        <v>9</v>
      </c>
      <c r="H15" s="8" t="s">
        <v>44</v>
      </c>
      <c r="I15" s="8" t="s">
        <v>46</v>
      </c>
      <c r="J15" s="7" t="s">
        <v>27</v>
      </c>
      <c r="K15" s="8" t="s">
        <v>17</v>
      </c>
      <c r="L15" s="8" t="s">
        <v>43</v>
      </c>
    </row>
    <row r="16" spans="3:12" x14ac:dyDescent="0.3">
      <c r="C16" s="4" t="s">
        <v>34</v>
      </c>
      <c r="D16" s="6"/>
      <c r="E16" s="6"/>
      <c r="F16" s="6"/>
      <c r="G16" s="6"/>
      <c r="H16" s="6"/>
      <c r="I16" s="6"/>
      <c r="J16" s="5"/>
      <c r="K16" s="6"/>
      <c r="L16" s="6"/>
    </row>
    <row r="17" spans="3:12" x14ac:dyDescent="0.3">
      <c r="C17" s="5" t="s">
        <v>30</v>
      </c>
      <c r="D17" s="10">
        <v>1500000</v>
      </c>
      <c r="E17" s="6">
        <v>14</v>
      </c>
      <c r="F17" s="10">
        <f>D17/E17</f>
        <v>107142.85714285714</v>
      </c>
      <c r="G17" s="12">
        <v>0.1</v>
      </c>
      <c r="H17" s="10">
        <f>G17*D17</f>
        <v>150000</v>
      </c>
      <c r="I17" s="10">
        <v>300000</v>
      </c>
      <c r="J17" s="5" t="s">
        <v>28</v>
      </c>
      <c r="K17" s="6">
        <v>5</v>
      </c>
      <c r="L17" s="6">
        <v>2</v>
      </c>
    </row>
    <row r="18" spans="3:12" x14ac:dyDescent="0.3">
      <c r="C18" s="5" t="s">
        <v>31</v>
      </c>
      <c r="D18" s="10">
        <v>1100000</v>
      </c>
      <c r="E18" s="6">
        <v>10</v>
      </c>
      <c r="F18" s="10">
        <f t="shared" ref="F18:F19" si="3">D18/E18</f>
        <v>110000</v>
      </c>
      <c r="G18" s="12">
        <v>0.05</v>
      </c>
      <c r="H18" s="10">
        <f t="shared" ref="H18:H20" si="4">G18*D18</f>
        <v>55000</v>
      </c>
      <c r="I18" s="10">
        <v>121875</v>
      </c>
      <c r="J18" s="5" t="s">
        <v>29</v>
      </c>
      <c r="K18" s="6">
        <v>5</v>
      </c>
      <c r="L18" s="6">
        <v>3</v>
      </c>
    </row>
    <row r="19" spans="3:12" x14ac:dyDescent="0.3">
      <c r="C19" s="5" t="s">
        <v>32</v>
      </c>
      <c r="D19" s="10">
        <v>1000000</v>
      </c>
      <c r="E19" s="6">
        <v>5</v>
      </c>
      <c r="F19" s="10">
        <f t="shared" si="3"/>
        <v>200000</v>
      </c>
      <c r="G19" s="12">
        <v>0.05</v>
      </c>
      <c r="H19" s="10">
        <f t="shared" si="4"/>
        <v>50000</v>
      </c>
      <c r="I19" s="10">
        <v>93750</v>
      </c>
      <c r="J19" s="5" t="s">
        <v>28</v>
      </c>
      <c r="K19" s="6">
        <v>5</v>
      </c>
      <c r="L19" s="6">
        <v>2</v>
      </c>
    </row>
    <row r="20" spans="3:12" x14ac:dyDescent="0.3">
      <c r="C20" s="5" t="s">
        <v>33</v>
      </c>
      <c r="D20" s="10">
        <v>1000000</v>
      </c>
      <c r="E20" s="6">
        <v>10</v>
      </c>
      <c r="F20" s="10">
        <f t="shared" ref="F20" si="5">D20/E20</f>
        <v>100000</v>
      </c>
      <c r="G20" s="12">
        <v>0.05</v>
      </c>
      <c r="H20" s="10">
        <f t="shared" si="4"/>
        <v>50000</v>
      </c>
      <c r="I20" s="10">
        <v>93750</v>
      </c>
      <c r="J20" s="5" t="s">
        <v>29</v>
      </c>
      <c r="K20" s="6">
        <v>5</v>
      </c>
      <c r="L20" s="6">
        <v>2</v>
      </c>
    </row>
    <row r="21" spans="3:12" x14ac:dyDescent="0.3">
      <c r="D21" s="10">
        <f>SUM(D17:D20)</f>
        <v>4600000</v>
      </c>
      <c r="E21" s="6"/>
      <c r="F21" s="10"/>
      <c r="G21" s="12"/>
      <c r="H21" s="6"/>
      <c r="I21" s="10">
        <f>SUM(I17:I20)</f>
        <v>609375</v>
      </c>
      <c r="J21" s="5"/>
      <c r="K21" s="6">
        <f>SUM(K17:K20)</f>
        <v>20</v>
      </c>
      <c r="L21" s="6">
        <f>SUM(L17:L20)</f>
        <v>9</v>
      </c>
    </row>
    <row r="22" spans="3:12" x14ac:dyDescent="0.3">
      <c r="D22" s="10"/>
      <c r="E22" s="6"/>
      <c r="F22" s="10"/>
      <c r="G22" s="12"/>
      <c r="H22" s="11" t="s">
        <v>45</v>
      </c>
      <c r="I22" s="10"/>
      <c r="J22" s="5"/>
    </row>
    <row r="23" spans="3:12" x14ac:dyDescent="0.3">
      <c r="D23" s="8" t="s">
        <v>6</v>
      </c>
      <c r="E23" s="8" t="s">
        <v>7</v>
      </c>
      <c r="F23" s="8" t="s">
        <v>8</v>
      </c>
      <c r="G23" s="8" t="s">
        <v>9</v>
      </c>
      <c r="H23" s="8" t="s">
        <v>44</v>
      </c>
      <c r="I23" s="8" t="s">
        <v>46</v>
      </c>
      <c r="J23" s="7" t="s">
        <v>27</v>
      </c>
      <c r="K23" s="8" t="s">
        <v>17</v>
      </c>
      <c r="L23" s="8" t="s">
        <v>43</v>
      </c>
    </row>
    <row r="24" spans="3:12" x14ac:dyDescent="0.3">
      <c r="C24" s="3" t="s">
        <v>25</v>
      </c>
      <c r="D24" s="10"/>
      <c r="E24" s="6"/>
      <c r="F24" s="10"/>
      <c r="G24" s="12"/>
      <c r="H24" s="6"/>
      <c r="I24" s="10"/>
      <c r="J24" s="5"/>
    </row>
    <row r="25" spans="3:12" x14ac:dyDescent="0.3">
      <c r="C25" t="s">
        <v>35</v>
      </c>
      <c r="D25" s="10">
        <v>1200000</v>
      </c>
      <c r="E25" s="6">
        <v>35</v>
      </c>
      <c r="F25" s="10">
        <f t="shared" ref="F25:F26" si="6">D25/E25</f>
        <v>34285.714285714283</v>
      </c>
      <c r="G25" s="12">
        <v>0.6</v>
      </c>
      <c r="H25" s="10">
        <f t="shared" ref="H25:H26" si="7">G25*D25</f>
        <v>720000</v>
      </c>
      <c r="I25" s="10">
        <v>150000</v>
      </c>
      <c r="J25" s="5" t="s">
        <v>29</v>
      </c>
      <c r="K25">
        <v>2</v>
      </c>
      <c r="L25">
        <v>1</v>
      </c>
    </row>
    <row r="26" spans="3:12" x14ac:dyDescent="0.3">
      <c r="C26" t="s">
        <v>37</v>
      </c>
      <c r="D26" s="10">
        <v>1100000</v>
      </c>
      <c r="E26" s="6">
        <v>37</v>
      </c>
      <c r="F26" s="10">
        <f t="shared" si="6"/>
        <v>29729.72972972973</v>
      </c>
      <c r="G26" s="12">
        <v>0.5</v>
      </c>
      <c r="H26" s="10">
        <f t="shared" si="7"/>
        <v>550000</v>
      </c>
      <c r="I26" s="10">
        <v>121875</v>
      </c>
      <c r="J26" s="5" t="s">
        <v>41</v>
      </c>
      <c r="K26">
        <v>2</v>
      </c>
      <c r="L26">
        <v>0</v>
      </c>
    </row>
    <row r="27" spans="3:12" x14ac:dyDescent="0.3">
      <c r="D27" s="10">
        <f>SUM(D25:D26)</f>
        <v>2300000</v>
      </c>
      <c r="E27" s="6"/>
      <c r="F27" s="10"/>
      <c r="G27" s="12"/>
      <c r="H27" s="6"/>
      <c r="I27" s="10">
        <f>SUM(I25:I26)</f>
        <v>271875</v>
      </c>
      <c r="J27" s="5"/>
      <c r="K27">
        <f>SUM(K25:K26)</f>
        <v>4</v>
      </c>
      <c r="L27">
        <f>SUM(L25:L26)</f>
        <v>1</v>
      </c>
    </row>
    <row r="28" spans="3:12" x14ac:dyDescent="0.3">
      <c r="D28" s="10"/>
      <c r="E28" s="6"/>
      <c r="F28" s="10"/>
      <c r="G28" s="12"/>
      <c r="H28" s="11" t="s">
        <v>45</v>
      </c>
      <c r="I28" s="10"/>
      <c r="J28" s="5"/>
    </row>
    <row r="29" spans="3:12" x14ac:dyDescent="0.3">
      <c r="D29" s="13" t="s">
        <v>6</v>
      </c>
      <c r="E29" s="13" t="s">
        <v>7</v>
      </c>
      <c r="F29" s="13" t="s">
        <v>8</v>
      </c>
      <c r="G29" s="13" t="s">
        <v>9</v>
      </c>
      <c r="H29" s="8" t="s">
        <v>44</v>
      </c>
      <c r="I29" s="13" t="s">
        <v>46</v>
      </c>
      <c r="J29" s="14" t="s">
        <v>27</v>
      </c>
      <c r="K29" s="8" t="s">
        <v>17</v>
      </c>
      <c r="L29" s="8" t="s">
        <v>43</v>
      </c>
    </row>
    <row r="30" spans="3:12" x14ac:dyDescent="0.3">
      <c r="C30" s="3" t="s">
        <v>26</v>
      </c>
      <c r="D30" s="10"/>
      <c r="E30" s="6"/>
      <c r="F30" s="10"/>
      <c r="G30" s="12"/>
      <c r="H30" s="6"/>
      <c r="I30" s="10"/>
      <c r="J30" s="5"/>
    </row>
    <row r="31" spans="3:12" x14ac:dyDescent="0.3">
      <c r="C31" t="s">
        <v>38</v>
      </c>
      <c r="D31" s="10">
        <v>1400000</v>
      </c>
      <c r="E31" s="6">
        <v>35</v>
      </c>
      <c r="F31" s="10">
        <f t="shared" ref="F31:F34" si="8">D31/E31</f>
        <v>40000</v>
      </c>
      <c r="G31" s="12">
        <v>0.4</v>
      </c>
      <c r="H31" s="10">
        <f t="shared" ref="H31:H34" si="9">G31*D31</f>
        <v>560000</v>
      </c>
      <c r="I31" s="10">
        <v>237500</v>
      </c>
      <c r="J31" s="5" t="s">
        <v>28</v>
      </c>
      <c r="K31">
        <v>6</v>
      </c>
      <c r="L31">
        <v>2</v>
      </c>
    </row>
    <row r="32" spans="3:12" x14ac:dyDescent="0.3">
      <c r="C32" t="s">
        <v>36</v>
      </c>
      <c r="D32" s="10">
        <v>1600000</v>
      </c>
      <c r="E32" s="6">
        <v>25</v>
      </c>
      <c r="F32" s="10">
        <f t="shared" si="8"/>
        <v>64000</v>
      </c>
      <c r="G32" s="12">
        <v>0.3</v>
      </c>
      <c r="H32" s="10">
        <f t="shared" si="9"/>
        <v>480000</v>
      </c>
      <c r="I32" s="10">
        <v>362500</v>
      </c>
      <c r="J32" s="5" t="s">
        <v>28</v>
      </c>
      <c r="K32">
        <v>5</v>
      </c>
      <c r="L32">
        <v>2</v>
      </c>
    </row>
    <row r="33" spans="3:12" x14ac:dyDescent="0.3">
      <c r="C33" t="s">
        <v>39</v>
      </c>
      <c r="D33" s="10">
        <v>1100000</v>
      </c>
      <c r="E33" s="6">
        <v>9</v>
      </c>
      <c r="F33" s="10">
        <f t="shared" si="8"/>
        <v>122222.22222222222</v>
      </c>
      <c r="G33" s="12">
        <v>0.2</v>
      </c>
      <c r="H33" s="10">
        <f t="shared" si="9"/>
        <v>220000</v>
      </c>
      <c r="I33" s="10">
        <v>121875</v>
      </c>
      <c r="J33" s="5" t="s">
        <v>29</v>
      </c>
      <c r="K33">
        <v>5</v>
      </c>
      <c r="L33">
        <v>3</v>
      </c>
    </row>
    <row r="34" spans="3:12" x14ac:dyDescent="0.3">
      <c r="C34" t="s">
        <v>40</v>
      </c>
      <c r="D34" s="10">
        <v>1100000</v>
      </c>
      <c r="E34" s="6">
        <v>25</v>
      </c>
      <c r="F34" s="10">
        <f t="shared" si="8"/>
        <v>44000</v>
      </c>
      <c r="G34" s="12">
        <v>0.2</v>
      </c>
      <c r="H34" s="10">
        <f t="shared" si="9"/>
        <v>220000</v>
      </c>
      <c r="I34" s="10">
        <v>121875</v>
      </c>
      <c r="J34" s="5" t="s">
        <v>41</v>
      </c>
      <c r="K34">
        <v>5</v>
      </c>
      <c r="L34">
        <v>1</v>
      </c>
    </row>
    <row r="35" spans="3:12" x14ac:dyDescent="0.3">
      <c r="D35" s="10">
        <f>SUM(D31:D34)</f>
        <v>5200000</v>
      </c>
      <c r="E35" s="6"/>
      <c r="F35" s="6"/>
      <c r="G35" s="6"/>
      <c r="H35" s="6"/>
      <c r="I35" s="10">
        <f>SUM(I31:I34)</f>
        <v>843750</v>
      </c>
      <c r="J35" s="6"/>
      <c r="K35">
        <f>SUM(K31:K34)</f>
        <v>21</v>
      </c>
    </row>
    <row r="38" spans="3:12" x14ac:dyDescent="0.3">
      <c r="C38" s="3" t="s">
        <v>48</v>
      </c>
    </row>
    <row r="39" spans="3:12" x14ac:dyDescent="0.3">
      <c r="C39" t="s">
        <v>10</v>
      </c>
      <c r="D39" s="1">
        <v>1200000</v>
      </c>
    </row>
    <row r="40" spans="3:12" x14ac:dyDescent="0.3">
      <c r="C40" t="s">
        <v>11</v>
      </c>
      <c r="D40" s="1">
        <v>150000</v>
      </c>
    </row>
    <row r="42" spans="3:12" x14ac:dyDescent="0.3">
      <c r="C42" s="8" t="s">
        <v>12</v>
      </c>
      <c r="D42" s="8" t="s">
        <v>47</v>
      </c>
      <c r="E42" s="8" t="s">
        <v>14</v>
      </c>
      <c r="F42" s="8" t="s">
        <v>13</v>
      </c>
    </row>
    <row r="43" spans="3:12" x14ac:dyDescent="0.3">
      <c r="C43" s="9">
        <f>$D$39 * 0.5</f>
        <v>600000</v>
      </c>
      <c r="D43" s="6">
        <v>0.5</v>
      </c>
      <c r="E43" s="10">
        <f>C43/$D$39*$D$40*D43</f>
        <v>37500</v>
      </c>
      <c r="F43" s="6">
        <f>E43/C43</f>
        <v>6.25E-2</v>
      </c>
    </row>
    <row r="44" spans="3:12" x14ac:dyDescent="0.3">
      <c r="C44" s="9">
        <f>D39 * 0.75</f>
        <v>900000</v>
      </c>
      <c r="D44" s="6">
        <v>0.75</v>
      </c>
      <c r="E44" s="10">
        <f>(C44-C43)/$D$39*$D$40*D44</f>
        <v>28125</v>
      </c>
      <c r="F44" s="6">
        <f>E44/(C44-C43)</f>
        <v>9.375E-2</v>
      </c>
    </row>
    <row r="45" spans="3:12" x14ac:dyDescent="0.3">
      <c r="C45" s="9">
        <f>D39*1</f>
        <v>1200000</v>
      </c>
      <c r="D45" s="6">
        <v>2.25</v>
      </c>
      <c r="E45" s="10">
        <f>(C45-C44)/$D$39*$D$40*D45</f>
        <v>84375</v>
      </c>
      <c r="F45" s="6">
        <f>E45/(C45-C44)</f>
        <v>0.28125</v>
      </c>
    </row>
    <row r="46" spans="3:12" x14ac:dyDescent="0.3">
      <c r="C46" s="10"/>
      <c r="D46" s="6"/>
      <c r="E46" s="10">
        <f>SUM(E43:E45)</f>
        <v>150000</v>
      </c>
      <c r="F46" s="6"/>
    </row>
    <row r="47" spans="3:12" x14ac:dyDescent="0.3">
      <c r="C47" s="15" t="s">
        <v>15</v>
      </c>
      <c r="D47" s="6"/>
      <c r="E47" s="10"/>
      <c r="F47" s="6"/>
    </row>
    <row r="48" spans="3:12" x14ac:dyDescent="0.3">
      <c r="C48" s="9">
        <v>1300000</v>
      </c>
      <c r="D48" s="6">
        <v>3</v>
      </c>
      <c r="E48" s="10">
        <f>(C48-C45)/$D$39*$D$40*D48</f>
        <v>37500</v>
      </c>
      <c r="F48" s="6">
        <f>E48/(C48-C45)</f>
        <v>0.375</v>
      </c>
    </row>
    <row r="49" spans="3:6" x14ac:dyDescent="0.3">
      <c r="C49" s="9">
        <v>1400000</v>
      </c>
      <c r="D49" s="6">
        <v>4</v>
      </c>
      <c r="E49" s="10">
        <f t="shared" ref="E49:E50" si="10">(C49-C48)/$D$39*$D$40*D49</f>
        <v>50000</v>
      </c>
      <c r="F49" s="6">
        <f t="shared" ref="F49:F50" si="11">E49/(C49-C48)</f>
        <v>0.5</v>
      </c>
    </row>
    <row r="50" spans="3:6" x14ac:dyDescent="0.3">
      <c r="C50" s="9">
        <v>1500000</v>
      </c>
      <c r="D50" s="6">
        <v>5</v>
      </c>
      <c r="E50" s="10">
        <f t="shared" si="10"/>
        <v>62500</v>
      </c>
      <c r="F50" s="6">
        <f t="shared" si="11"/>
        <v>0.625</v>
      </c>
    </row>
    <row r="51" spans="3:6" x14ac:dyDescent="0.3">
      <c r="C51" s="6"/>
      <c r="D51" s="6"/>
      <c r="E51" s="10">
        <f>SUM(E48:E50)</f>
        <v>150000</v>
      </c>
      <c r="F51" s="6"/>
    </row>
  </sheetData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Case material: Bay Networks Actuals - 15.387 Spring 2015</dc:title>
  <dc:creator>Shipley, Lou | Hoffman, Dennis | Arnold, Kirk</dc:creator>
  <cp:lastModifiedBy>WIN764BIT</cp:lastModifiedBy>
  <cp:lastPrinted>2015-06-25T06:29:30Z</cp:lastPrinted>
  <dcterms:created xsi:type="dcterms:W3CDTF">2011-04-25T00:12:41Z</dcterms:created>
  <dcterms:modified xsi:type="dcterms:W3CDTF">2015-06-25T06:29:48Z</dcterms:modified>
</cp:coreProperties>
</file>